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práce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'1 - stavební práce'!$C$92:$K$365</definedName>
    <definedName name="_xlnm.Print_Area" localSheetId="1">'1 - stavební práce'!$C$4:$J$39,'1 - stavební práce'!$C$45:$J$74,'1 - stavební práce'!$C$80:$K$365</definedName>
    <definedName name="_xlnm.Print_Titles" localSheetId="1">'1 - stavební práce'!$92:$92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3"/>
  <c r="BH363"/>
  <c r="BG363"/>
  <c r="BF363"/>
  <c r="T363"/>
  <c r="R363"/>
  <c r="P363"/>
  <c r="BK363"/>
  <c r="J363"/>
  <c r="BE363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T359"/>
  <c r="T358"/>
  <c r="R360"/>
  <c r="R359"/>
  <c r="R358"/>
  <c r="P360"/>
  <c r="P359"/>
  <c r="P358"/>
  <c r="BK360"/>
  <c r="BK359"/>
  <c r="J359"/>
  <c r="BK358"/>
  <c r="J358"/>
  <c r="J360"/>
  <c r="BE360"/>
  <c r="J73"/>
  <c r="J72"/>
  <c r="BI357"/>
  <c r="BH357"/>
  <c r="BG357"/>
  <c r="BF357"/>
  <c r="T357"/>
  <c r="T356"/>
  <c r="T355"/>
  <c r="R357"/>
  <c r="R356"/>
  <c r="R355"/>
  <c r="P357"/>
  <c r="P356"/>
  <c r="P355"/>
  <c r="BK357"/>
  <c r="BK356"/>
  <c r="J356"/>
  <c r="BK355"/>
  <c r="J355"/>
  <c r="J357"/>
  <c r="BE357"/>
  <c r="J71"/>
  <c r="J70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7"/>
  <c r="BH347"/>
  <c r="BG347"/>
  <c r="BF347"/>
  <c r="T347"/>
  <c r="T346"/>
  <c r="T345"/>
  <c r="R347"/>
  <c r="R346"/>
  <c r="R345"/>
  <c r="P347"/>
  <c r="P346"/>
  <c r="P345"/>
  <c r="BK347"/>
  <c r="BK346"/>
  <c r="J346"/>
  <c r="BK345"/>
  <c r="J345"/>
  <c r="J347"/>
  <c r="BE347"/>
  <c r="J69"/>
  <c r="J68"/>
  <c r="BI344"/>
  <c r="BH344"/>
  <c r="BG344"/>
  <c r="BF344"/>
  <c r="T344"/>
  <c r="T343"/>
  <c r="R344"/>
  <c r="R343"/>
  <c r="P344"/>
  <c r="P343"/>
  <c r="BK344"/>
  <c r="BK343"/>
  <c r="J343"/>
  <c r="J344"/>
  <c r="BE344"/>
  <c r="J67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5"/>
  <c r="BH335"/>
  <c r="BG335"/>
  <c r="BF335"/>
  <c r="T335"/>
  <c r="R335"/>
  <c r="P335"/>
  <c r="BK335"/>
  <c r="J335"/>
  <c r="BE335"/>
  <c r="BI331"/>
  <c r="BH331"/>
  <c r="BG331"/>
  <c r="BF331"/>
  <c r="T331"/>
  <c r="T330"/>
  <c r="R331"/>
  <c r="R330"/>
  <c r="P331"/>
  <c r="P330"/>
  <c r="BK331"/>
  <c r="BK330"/>
  <c r="J330"/>
  <c r="J331"/>
  <c r="BE331"/>
  <c r="J66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8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6"/>
  <c r="BH266"/>
  <c r="BG266"/>
  <c r="BF266"/>
  <c r="T266"/>
  <c r="T265"/>
  <c r="R266"/>
  <c r="R265"/>
  <c r="P266"/>
  <c r="P265"/>
  <c r="BK266"/>
  <c r="BK265"/>
  <c r="J265"/>
  <c r="J266"/>
  <c r="BE266"/>
  <c r="J65"/>
  <c r="BI262"/>
  <c r="BH262"/>
  <c r="BG262"/>
  <c r="BF262"/>
  <c r="T262"/>
  <c r="R262"/>
  <c r="P262"/>
  <c r="BK262"/>
  <c r="J262"/>
  <c r="BE262"/>
  <c r="BI261"/>
  <c r="BH261"/>
  <c r="BG261"/>
  <c r="BF261"/>
  <c r="T261"/>
  <c r="T260"/>
  <c r="R261"/>
  <c r="R260"/>
  <c r="P261"/>
  <c r="P260"/>
  <c r="BK261"/>
  <c r="BK260"/>
  <c r="J260"/>
  <c r="J261"/>
  <c r="BE261"/>
  <c r="J64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39"/>
  <c r="BH239"/>
  <c r="BG239"/>
  <c r="BF239"/>
  <c r="T239"/>
  <c r="R239"/>
  <c r="P239"/>
  <c r="BK239"/>
  <c r="J239"/>
  <c r="BE239"/>
  <c r="BI236"/>
  <c r="BH236"/>
  <c r="BG236"/>
  <c r="BF236"/>
  <c r="T236"/>
  <c r="R236"/>
  <c r="P236"/>
  <c r="BK236"/>
  <c r="J236"/>
  <c r="BE236"/>
  <c r="BI232"/>
  <c r="BH232"/>
  <c r="BG232"/>
  <c r="BF232"/>
  <c r="T232"/>
  <c r="R232"/>
  <c r="P232"/>
  <c r="BK232"/>
  <c r="J232"/>
  <c r="BE232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08"/>
  <c r="BH208"/>
  <c r="BG208"/>
  <c r="BF208"/>
  <c r="T208"/>
  <c r="R208"/>
  <c r="P208"/>
  <c r="BK208"/>
  <c r="J208"/>
  <c r="BE208"/>
  <c r="BI204"/>
  <c r="BH204"/>
  <c r="BG204"/>
  <c r="BF204"/>
  <c r="T204"/>
  <c r="T203"/>
  <c r="R204"/>
  <c r="R203"/>
  <c r="P204"/>
  <c r="P203"/>
  <c r="BK204"/>
  <c r="BK203"/>
  <c r="J203"/>
  <c r="J204"/>
  <c r="BE204"/>
  <c r="J63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3"/>
  <c r="BH193"/>
  <c r="BG193"/>
  <c r="BF193"/>
  <c r="T193"/>
  <c r="T192"/>
  <c r="R193"/>
  <c r="R192"/>
  <c r="P193"/>
  <c r="P192"/>
  <c r="BK193"/>
  <c r="BK192"/>
  <c r="J192"/>
  <c r="J193"/>
  <c r="BE193"/>
  <c r="J6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F37"/>
  <c i="1" r="BD55"/>
  <c i="2" r="BH96"/>
  <c r="F36"/>
  <c i="1" r="BC55"/>
  <c i="2" r="BG96"/>
  <c r="F35"/>
  <c i="1" r="BB55"/>
  <c i="2" r="BF96"/>
  <c r="J34"/>
  <c i="1" r="AW55"/>
  <c i="2" r="F34"/>
  <c i="1" r="BA55"/>
  <c i="2" r="T96"/>
  <c r="T95"/>
  <c r="T94"/>
  <c r="T93"/>
  <c r="R96"/>
  <c r="R95"/>
  <c r="R94"/>
  <c r="R93"/>
  <c r="P96"/>
  <c r="P95"/>
  <c r="P94"/>
  <c r="P93"/>
  <c i="1" r="AU55"/>
  <c i="2" r="BK96"/>
  <c r="BK95"/>
  <c r="J95"/>
  <c r="BK94"/>
  <c r="J94"/>
  <c r="BK93"/>
  <c r="J93"/>
  <c r="J59"/>
  <c r="J30"/>
  <c i="1" r="AG55"/>
  <c i="2" r="J96"/>
  <c r="BE96"/>
  <c r="J33"/>
  <c i="1" r="AV55"/>
  <c i="2" r="F33"/>
  <c i="1" r="AZ55"/>
  <c i="2" r="J61"/>
  <c r="J60"/>
  <c r="J89"/>
  <c r="F87"/>
  <c r="E85"/>
  <c r="J54"/>
  <c r="F52"/>
  <c r="E50"/>
  <c r="J39"/>
  <c r="J24"/>
  <c r="E24"/>
  <c r="J90"/>
  <c r="J55"/>
  <c r="J23"/>
  <c r="J18"/>
  <c r="E18"/>
  <c r="F90"/>
  <c r="F55"/>
  <c r="J17"/>
  <c r="J15"/>
  <c r="E15"/>
  <c r="F89"/>
  <c r="F54"/>
  <c r="J14"/>
  <c r="J12"/>
  <c r="J87"/>
  <c r="J52"/>
  <c r="E7"/>
  <c r="E83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<sst xmlns="http://schemas.openxmlformats.org/spreadsheetml/2006/main">
  <si>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</si>
  <si>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</si>
  <si>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</si>
  <si>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</si>
  <si>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</si>
  <si>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{99c970fb-b222-424c-8fa7-fe298b2b95ff}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</si>
  <si>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</si>
  <si>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</si>
  <si>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</si>
  <si>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</si>
  <si>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</si>
  <si>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</si>
  <si>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</si>
  <si>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</si>
  <si>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9-197-2019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</si>
  <si>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</si>
  <si>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</si>
  <si>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MK ul. Škoní a ul.Drtinova</t>
  </si>
  <si>
    <t>KSO:</t>
  </si>
  <si>
    <t>CC-CZ:</t>
  </si>
  <si>
    <t>Místo:</t>
  </si>
  <si>
    <t>Kostelec nad Orlicí</t>
  </si>
  <si>
    <t>Datum:</t>
  </si>
  <si>
    <t>15.5.2019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</si>
  <si>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</si>
  <si>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</si>
  <si>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</si>
  <si>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</si>
  <si>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</si>
  <si>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</si>
  <si>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</si>
  <si>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Hauckovi, s.r.o. Česká Skalice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</si>
  <si>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</si>
  <si>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</si>
  <si>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</si>
  <si>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</si>
  <si>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</si>
  <si>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</si>
  <si>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</si>
  <si>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</si>
  <si>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</si>
  <si>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</si>
  <si>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</si>
  <si>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</si>
  <si>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</si>
  <si>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</si>
  <si>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</si>
  <si>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</si>
  <si>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</si>
  <si>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</si>
  <si>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</si>
  <si>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</si>
  <si>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</si>
  <si>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</si>
  <si>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</si>
  <si>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</si>
  <si>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</si>
  <si>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</si>
  <si>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</si>
  <si>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</si>
  <si>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</si>
  <si>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</si>
  <si>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</si>
  <si>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</si>
  <si>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</si>
  <si>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</si>
  <si>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</si>
  <si>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</si>
  <si>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</si>
  <si>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</si>
  <si>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</si>
  <si>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</si>
  <si>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</si>
  <si>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</si>
  <si>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</si>
  <si>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práce</t>
  </si>
  <si>
    <t>STA</t>
  </si>
  <si>
    <t>{be7976f5-213b-4650-916e-fb9e59377823}</t>
  </si>
  <si>
    <t>2</t>
  </si>
  <si>
    <t>KRYCÍ LIST SOUPISU PRACÍ</t>
  </si>
  <si>
    <t>Objekt:</t>
  </si>
  <si>
    <t>1 -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</si>
  <si>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</si>
  <si>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</si>
  <si>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</si>
  <si>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</si>
  <si>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</si>
  <si>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</si>
  <si>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</si>
  <si>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</si>
  <si>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</si>
  <si>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</si>
  <si>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</si>
  <si>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</si>
  <si>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</si>
  <si>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</si>
  <si>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</si>
  <si>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</si>
  <si>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21-M - Elektromontáže</t>
  </si>
  <si>
    <t>VRN - Vedlejší rozpočtové náklady</t>
  </si>
  <si>
    <t xml:space="preserve">    VRN1 -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</si>
  <si>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</si>
  <si>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</si>
  <si>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</si>
  <si>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</si>
  <si>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</si>
  <si>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</si>
  <si>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</si>
  <si>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</si>
  <si>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</si>
  <si>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</si>
  <si>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</si>
  <si>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</si>
  <si>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</si>
  <si>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</si>
  <si>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</si>
  <si>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</si>
  <si>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</si>
  <si>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84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</si>
  <si>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</si>
  <si>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</si>
  <si>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</si>
  <si>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</si>
  <si>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</si>
  <si>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</si>
  <si>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832022533</t>
  </si>
  <si>
    <t>88</t>
  </si>
  <si>
    <t>111201401</t>
  </si>
  <si>
    <t>Spálení křovin a stromů průměru kmene do 100 mm</t>
  </si>
  <si>
    <t>1458242938</t>
  </si>
  <si>
    <t>89</t>
  </si>
  <si>
    <t>111211132</t>
  </si>
  <si>
    <t>Spálení listnatého klestu se snášením D přes 30 cm ve svahu do 1:3</t>
  </si>
  <si>
    <t>kus</t>
  </si>
  <si>
    <t>-1749008842</t>
  </si>
  <si>
    <t>86</t>
  </si>
  <si>
    <t>112101103</t>
  </si>
  <si>
    <t>Odstranění stromů listnatých průměru kmene do 700 mm</t>
  </si>
  <si>
    <t>-1618732288</t>
  </si>
  <si>
    <t>VV</t>
  </si>
  <si>
    <t xml:space="preserve">"ovocných"   24</t>
  </si>
  <si>
    <t xml:space="preserve">"ostatní listnaté"  1</t>
  </si>
  <si>
    <t>Součet</t>
  </si>
  <si>
    <t>87</t>
  </si>
  <si>
    <t>112201103</t>
  </si>
  <si>
    <t>Odstranění pařezů D do 700 mm</t>
  </si>
  <si>
    <t>1211236266</t>
  </si>
  <si>
    <t>73</t>
  </si>
  <si>
    <t>113107223</t>
  </si>
  <si>
    <t>Odstranění podkladu z kameniva drceného tl 200-300 mm strojně pl přes 200 m2</t>
  </si>
  <si>
    <t>493468819</t>
  </si>
  <si>
    <t>3*231,1*1,05</t>
  </si>
  <si>
    <t>26</t>
  </si>
  <si>
    <t>113154114</t>
  </si>
  <si>
    <t>Frézování živičného krytu tl 100 mm pruh š 0,5 m pl do 500 m2 bez překážek v trase</t>
  </si>
  <si>
    <t>-1240336038</t>
  </si>
  <si>
    <t>61,5</t>
  </si>
  <si>
    <t>90</t>
  </si>
  <si>
    <t>120901122</t>
  </si>
  <si>
    <t>Bourání zdiva z betonu prostého prokládaného kamenem v odkopávkách nebo prokopávkách ručně</t>
  </si>
  <si>
    <t>m3</t>
  </si>
  <si>
    <t>-605498418</t>
  </si>
  <si>
    <t>"betonový základ skleníka"</t>
  </si>
  <si>
    <t>30*0,25*0,7</t>
  </si>
  <si>
    <t>96</t>
  </si>
  <si>
    <t>121101103</t>
  </si>
  <si>
    <t>Sejmutí ornice s přemístěním na vzdálenost do 250 m</t>
  </si>
  <si>
    <t>814593880</t>
  </si>
  <si>
    <t>84,13*5,5*1,1*0,15</t>
  </si>
  <si>
    <t>70,55*(5,5-3,5)*1,1*0,15</t>
  </si>
  <si>
    <t>45</t>
  </si>
  <si>
    <t>131201103</t>
  </si>
  <si>
    <t>Hloubení jam nezapažených v hornině tř. 3 objemu do 5000 m3</t>
  </si>
  <si>
    <t>1170585408</t>
  </si>
  <si>
    <t>"V1, V2"</t>
  </si>
  <si>
    <t>84,13*5,5*(0,41-0,15)*1,1</t>
  </si>
  <si>
    <t>70,55*2*(0,41-0,15)</t>
  </si>
  <si>
    <t>231,29*3,5*(0,41-0,25)*1,05</t>
  </si>
  <si>
    <t>Mezisoučet</t>
  </si>
  <si>
    <t>3</t>
  </si>
  <si>
    <t>"výměna podloží"</t>
  </si>
  <si>
    <t>46</t>
  </si>
  <si>
    <t>131201109</t>
  </si>
  <si>
    <t>Příplatek za lepivost u hloubení jam nezapažených v hornině tř. 3</t>
  </si>
  <si>
    <t>-1855210007</t>
  </si>
  <si>
    <t>47</t>
  </si>
  <si>
    <t>132201101</t>
  </si>
  <si>
    <t>Hloubení rýh š do 600 mm v hornině tř. 3 objemu do 100 m3</t>
  </si>
  <si>
    <t>1710342805</t>
  </si>
  <si>
    <t>"pro drenáž" 163*0,3*0,3</t>
  </si>
  <si>
    <t xml:space="preserve">"vsakovací žebro"   60*0,5*0,35</t>
  </si>
  <si>
    <t>48</t>
  </si>
  <si>
    <t>132201109</t>
  </si>
  <si>
    <t>Příplatek za lepivost k hloubení rýh š do 600 mm v hornině tř. 3</t>
  </si>
  <si>
    <t>-1753533085</t>
  </si>
  <si>
    <t>30</t>
  </si>
  <si>
    <t>133201101</t>
  </si>
  <si>
    <t>Hloubení šachet v hornině tř. 3 objemu do 100 m3</t>
  </si>
  <si>
    <t>-998852057</t>
  </si>
  <si>
    <t>"vsakovací objekt"</t>
  </si>
  <si>
    <t>4*3*2</t>
  </si>
  <si>
    <t>31</t>
  </si>
  <si>
    <t>133201109</t>
  </si>
  <si>
    <t>Příplatek za lepivost u hloubení šachet v hornině tř. 3</t>
  </si>
  <si>
    <t>-1838307133</t>
  </si>
  <si>
    <t>49</t>
  </si>
  <si>
    <t>162701105</t>
  </si>
  <si>
    <t>Vodorovné přemístění do 10000 m výkopku/sypaniny z horniny tř. 1 až 4</t>
  </si>
  <si>
    <t>CS ÚRS 2017 01</t>
  </si>
  <si>
    <t>224598731</t>
  </si>
  <si>
    <t>381,369+25,17+24</t>
  </si>
  <si>
    <t>-21</t>
  </si>
  <si>
    <t>50</t>
  </si>
  <si>
    <t>162701109</t>
  </si>
  <si>
    <t>Příplatek k vodorovnému přemístění výkopku/sypaniny z horniny tř. 1 až 4 ZKD 1000 m přes 10000 m</t>
  </si>
  <si>
    <t>1593139434</t>
  </si>
  <si>
    <t>409,523*(15-10)</t>
  </si>
  <si>
    <t>51</t>
  </si>
  <si>
    <t>167101103</t>
  </si>
  <si>
    <t>Nakládání nebo překládání výkopku z horniny tř. 1 až 4</t>
  </si>
  <si>
    <t>-1719788394</t>
  </si>
  <si>
    <t>409,539</t>
  </si>
  <si>
    <t xml:space="preserve">"ornice k ohumusování"  53,15</t>
  </si>
  <si>
    <t>95</t>
  </si>
  <si>
    <t>171101103</t>
  </si>
  <si>
    <t>Uložení sypaniny z hornin soudržných do násypů zhutněných do 100 % PS</t>
  </si>
  <si>
    <t>-383945210</t>
  </si>
  <si>
    <t>52</t>
  </si>
  <si>
    <t>171201201</t>
  </si>
  <si>
    <t>Uložení sypaniny na skládky</t>
  </si>
  <si>
    <t>-2127686496</t>
  </si>
  <si>
    <t xml:space="preserve">"ornice na mezideponii na stavbě"   99,63-53,15</t>
  </si>
  <si>
    <t>53</t>
  </si>
  <si>
    <t>171201211</t>
  </si>
  <si>
    <t>Poplatek za uložení odpadu ze sypaniny na skládce (skládkovné)</t>
  </si>
  <si>
    <t>t</t>
  </si>
  <si>
    <t>-1181341889</t>
  </si>
  <si>
    <t>409,539*1,8</t>
  </si>
  <si>
    <t>32</t>
  </si>
  <si>
    <t>174101101</t>
  </si>
  <si>
    <t>Zásyp jam, šachet rýh nebo kolem objektů sypaninou se zhutněním</t>
  </si>
  <si>
    <t>458523346</t>
  </si>
  <si>
    <t xml:space="preserve">"HDK 32/63"  4*3*1,8</t>
  </si>
  <si>
    <t xml:space="preserve">"DK 8/16"  4*3*0,2</t>
  </si>
  <si>
    <t>"vsakovací žero"</t>
  </si>
  <si>
    <t xml:space="preserve">"HDK 32/63"   0,5*0,8*60</t>
  </si>
  <si>
    <t>33</t>
  </si>
  <si>
    <t>M</t>
  </si>
  <si>
    <t>58343959</t>
  </si>
  <si>
    <t>kamenivo drcené hrubé frakce 32/63</t>
  </si>
  <si>
    <t>8</t>
  </si>
  <si>
    <t>694856489</t>
  </si>
  <si>
    <t>4*3*1,8*1,6*1,05</t>
  </si>
  <si>
    <t>60*0,5*0,8*1,6*1,05</t>
  </si>
  <si>
    <t>34</t>
  </si>
  <si>
    <t>58343872</t>
  </si>
  <si>
    <t>kamenivo drcené hrubé frakce 8/16</t>
  </si>
  <si>
    <t>-187764720</t>
  </si>
  <si>
    <t>4*3*0,2*1,6*1,05</t>
  </si>
  <si>
    <t>20</t>
  </si>
  <si>
    <t>181301111</t>
  </si>
  <si>
    <t>Rozprostření ornice tl vrstvy do 100 mm pl přes 500 m2 v rovině nebo ve svahu do 1:5</t>
  </si>
  <si>
    <t>-570892839</t>
  </si>
  <si>
    <t>"ornice použita ze skrývky na stavbě"</t>
  </si>
  <si>
    <t xml:space="preserve">"plochy ozelenění"  531,5</t>
  </si>
  <si>
    <t>22</t>
  </si>
  <si>
    <t>181411131</t>
  </si>
  <si>
    <t>Založení parkového trávníku výsevem plochy do 1000 m2 v rovině a ve svahu do 1:5</t>
  </si>
  <si>
    <t>496473559</t>
  </si>
  <si>
    <t>23</t>
  </si>
  <si>
    <t>00572410</t>
  </si>
  <si>
    <t>osivo směs travní parková</t>
  </si>
  <si>
    <t>kg</t>
  </si>
  <si>
    <t>-245002357</t>
  </si>
  <si>
    <t>531,5*0,015 'Přepočtené koeficientem množství</t>
  </si>
  <si>
    <t>10</t>
  </si>
  <si>
    <t>181951102</t>
  </si>
  <si>
    <t>Úprava pláně v hornině tř. 1 až 4 se zhutněním</t>
  </si>
  <si>
    <t>-638228221</t>
  </si>
  <si>
    <t xml:space="preserve">"skl. A"  1249,2*1,15</t>
  </si>
  <si>
    <t xml:space="preserve">"skl. B"  (114,6+1,2)*1,15</t>
  </si>
  <si>
    <t>"skl. C" (62,6+2,4)*1,15</t>
  </si>
  <si>
    <t xml:space="preserve">"štěrkový klín"  14,9</t>
  </si>
  <si>
    <t>"krajnice" 158,2</t>
  </si>
  <si>
    <t xml:space="preserve">"úprava podloží"  84,13*5,5*1,1</t>
  </si>
  <si>
    <t>182201101</t>
  </si>
  <si>
    <t>Svahování násypů</t>
  </si>
  <si>
    <t>-312971653</t>
  </si>
  <si>
    <t xml:space="preserve">"plochy ozelenění"   531,5</t>
  </si>
  <si>
    <t>25</t>
  </si>
  <si>
    <t>184802111</t>
  </si>
  <si>
    <t>Chemické odplevelení před založením kultury nad 20 m2 postřikem na široko v rovině a svahu do 1:5</t>
  </si>
  <si>
    <t>-1325174939</t>
  </si>
  <si>
    <t>93</t>
  </si>
  <si>
    <t>184852412.1</t>
  </si>
  <si>
    <t>Řez stromu redukční - křoviny a ořech</t>
  </si>
  <si>
    <t>kpl</t>
  </si>
  <si>
    <t>-189088672</t>
  </si>
  <si>
    <t>24</t>
  </si>
  <si>
    <t>185803111</t>
  </si>
  <si>
    <t>Ošetření trávníku shrabáním v rovině a svahu do 1:5</t>
  </si>
  <si>
    <t>-41066271</t>
  </si>
  <si>
    <t>Zakládání</t>
  </si>
  <si>
    <t>54</t>
  </si>
  <si>
    <t>213141112</t>
  </si>
  <si>
    <t>Zřízení vrstvy z geotextilie v rovině nebo ve sklonu do 1:5 š do 6 m</t>
  </si>
  <si>
    <t>870202834</t>
  </si>
  <si>
    <t>"úprava pláně"</t>
  </si>
  <si>
    <t>(231,29-70,55)*3,5*1,1</t>
  </si>
  <si>
    <t>70,55*5,5*1,1</t>
  </si>
  <si>
    <t>55</t>
  </si>
  <si>
    <t>69311174</t>
  </si>
  <si>
    <t>geotextilie separační 400g/m2</t>
  </si>
  <si>
    <t>1362719305</t>
  </si>
  <si>
    <t>1045,677*1,1</t>
  </si>
  <si>
    <t>1150,245*1,15 'Přepočtené koeficientem množství</t>
  </si>
  <si>
    <t>56</t>
  </si>
  <si>
    <t>214500211</t>
  </si>
  <si>
    <t>Zřízení výplně rýh s drenážním potrubím do DN 200 štěrkopískem v do 550 mm</t>
  </si>
  <si>
    <t>m</t>
  </si>
  <si>
    <t>998527398</t>
  </si>
  <si>
    <t>5</t>
  </si>
  <si>
    <t>Komunikace pozemní</t>
  </si>
  <si>
    <t>79</t>
  </si>
  <si>
    <t>564551111</t>
  </si>
  <si>
    <t>Zřízení podsypu nebo podkladu ze sypaniny tl 150 mm</t>
  </si>
  <si>
    <t>-90436952</t>
  </si>
  <si>
    <t>"výměna podloží - využití vytěžené štěrkodrti"</t>
  </si>
  <si>
    <t>84,13*5,5*1,1</t>
  </si>
  <si>
    <t>564851111</t>
  </si>
  <si>
    <t>Podklad ze štěrkodrtě ŠD tl 150 mm</t>
  </si>
  <si>
    <t>-1147332032</t>
  </si>
  <si>
    <t>"fr. 0/32"</t>
  </si>
  <si>
    <t xml:space="preserve">"skl. A"  1249,2*1,05</t>
  </si>
  <si>
    <t xml:space="preserve">"štěrkový klín-napojení na stávající stav"  14,9</t>
  </si>
  <si>
    <t>"fr. 0/63"</t>
  </si>
  <si>
    <t>"skl. A" 1249,2*1,1</t>
  </si>
  <si>
    <t>"skl. B" (114,6+1,2)*1,1</t>
  </si>
  <si>
    <t>11</t>
  </si>
  <si>
    <t>564871111</t>
  </si>
  <si>
    <t>Podklad ze štěrkodrtě ŠD tl 250 mm</t>
  </si>
  <si>
    <t>676622820</t>
  </si>
  <si>
    <t xml:space="preserve">"skl. C"  62,6+2,4</t>
  </si>
  <si>
    <t>565155111</t>
  </si>
  <si>
    <t>Asfaltový beton vrstva podkladní ACP 16 (obalované kamenivo OKS) tl 70 mm š do 3 m</t>
  </si>
  <si>
    <t>-2136989296</t>
  </si>
  <si>
    <t xml:space="preserve">"skl. A"  1249,2</t>
  </si>
  <si>
    <t xml:space="preserve">"odfrézovaná plocha"   61,5</t>
  </si>
  <si>
    <t>16</t>
  </si>
  <si>
    <t>569251111</t>
  </si>
  <si>
    <t>Zpevnění krajnic štěrkopískem nebo kamenivem těženým tl 150 mm</t>
  </si>
  <si>
    <t>-1957075053</t>
  </si>
  <si>
    <t xml:space="preserve">"krajnice"  158,2</t>
  </si>
  <si>
    <t>27</t>
  </si>
  <si>
    <t>571908111.1</t>
  </si>
  <si>
    <t>Kryt vymývaným dekoračním kamenivem (kačírkem) tl 100 mm</t>
  </si>
  <si>
    <t>-1303933919</t>
  </si>
  <si>
    <t>573231108</t>
  </si>
  <si>
    <t>Postřik živičný spojovací ze silniční emulze v množství 0,50 kg/m2</t>
  </si>
  <si>
    <t>-2028809125</t>
  </si>
  <si>
    <t xml:space="preserve">"odfrézovan plocha"   61,5</t>
  </si>
  <si>
    <t>577134111</t>
  </si>
  <si>
    <t>Asfaltový beton vrstva obrusná ACO 11 (ABS) tř. I tl 40 mm š do 3 m z nemodifikovaného asfaltu</t>
  </si>
  <si>
    <t>1680509315</t>
  </si>
  <si>
    <t xml:space="preserve">"odfrézovaná plocha"  61,5</t>
  </si>
  <si>
    <t>596211112</t>
  </si>
  <si>
    <t>Kladení zámkové dlažby komunikací pro pěší tl 60 mm skupiny A pl do 300 m2</t>
  </si>
  <si>
    <t>957645102</t>
  </si>
  <si>
    <t xml:space="preserve">"skl. B"  114,6</t>
  </si>
  <si>
    <t>7</t>
  </si>
  <si>
    <t>59245015</t>
  </si>
  <si>
    <t>dlažba zámková profilová základní 200x165x60mm přírodní</t>
  </si>
  <si>
    <t>136033733</t>
  </si>
  <si>
    <t>114,6*1,05</t>
  </si>
  <si>
    <t>596211120</t>
  </si>
  <si>
    <t>Kladení zámkové dlažby komunikací pro pěší tl 60 mm skupiny B pl do 50 m2</t>
  </si>
  <si>
    <t>1454791624</t>
  </si>
  <si>
    <t xml:space="preserve">"skl. B červená s nopky"  1,2</t>
  </si>
  <si>
    <t>9</t>
  </si>
  <si>
    <t>59245006</t>
  </si>
  <si>
    <t>dlažba skladebná betonová pro nevidomé 200x100x60mm barevná</t>
  </si>
  <si>
    <t>-706119544</t>
  </si>
  <si>
    <t>1,2*1,05</t>
  </si>
  <si>
    <t>14</t>
  </si>
  <si>
    <t>596211221</t>
  </si>
  <si>
    <t>Kladení zámkové dlažby komunikací pro pěší tl 80 mm skupiny B pl do 100 m2</t>
  </si>
  <si>
    <t>1506908429</t>
  </si>
  <si>
    <t>"skl. C" 62,6</t>
  </si>
  <si>
    <t>59245020</t>
  </si>
  <si>
    <t>dlažba skladebná betonová 200x100x80mm přírodní</t>
  </si>
  <si>
    <t>-1577588258</t>
  </si>
  <si>
    <t>62,6*1,05</t>
  </si>
  <si>
    <t>12</t>
  </si>
  <si>
    <t>596211220</t>
  </si>
  <si>
    <t>Kladení zámkové dlažby komunikací pro pěší tl 80 mm skupiny B pl do 50 m2</t>
  </si>
  <si>
    <t>-1962829524</t>
  </si>
  <si>
    <t xml:space="preserve">"skl. C"  2,4</t>
  </si>
  <si>
    <t>13</t>
  </si>
  <si>
    <t>59245006.1</t>
  </si>
  <si>
    <t>dlažba skladebná betonová pro nevidomé 200x100x80mm barevná</t>
  </si>
  <si>
    <t>-1753198883</t>
  </si>
  <si>
    <t>2,4*1,05</t>
  </si>
  <si>
    <t>Trubní vedení</t>
  </si>
  <si>
    <t>80</t>
  </si>
  <si>
    <t>871228111</t>
  </si>
  <si>
    <t>Kladení drenážního potrubí z tvrdého PVC průměru do 150 mm</t>
  </si>
  <si>
    <t>-1045793840</t>
  </si>
  <si>
    <t>81</t>
  </si>
  <si>
    <t>28611224</t>
  </si>
  <si>
    <t>trubka PVC drenážní flexibilní D 125mm vč. tvarovek</t>
  </si>
  <si>
    <t>-1485616714</t>
  </si>
  <si>
    <t>163*1,1</t>
  </si>
  <si>
    <t>Ostatní konstrukce a práce, bourání</t>
  </si>
  <si>
    <t>69</t>
  </si>
  <si>
    <t>9-01</t>
  </si>
  <si>
    <t>D+M chránička PVC 110 půlená</t>
  </si>
  <si>
    <t>1579166599</t>
  </si>
  <si>
    <t>11,5+8,5</t>
  </si>
  <si>
    <t>57</t>
  </si>
  <si>
    <t>914111111</t>
  </si>
  <si>
    <t>Montáž svislé dopravní značky do velikosti 1 m2 objímkami na sloupek nebo konzolu</t>
  </si>
  <si>
    <t>172728645</t>
  </si>
  <si>
    <t>58</t>
  </si>
  <si>
    <t>40445550.1</t>
  </si>
  <si>
    <t xml:space="preserve">značka dopravní svislá retroreflexní fólie tř 1 Al </t>
  </si>
  <si>
    <t>-1324973980</t>
  </si>
  <si>
    <t>59</t>
  </si>
  <si>
    <t>914511111</t>
  </si>
  <si>
    <t>Montáž sloupku dopravních značek délky do 3,5 m s betonovým základem</t>
  </si>
  <si>
    <t>-1867615042</t>
  </si>
  <si>
    <t>60</t>
  </si>
  <si>
    <t>40445225</t>
  </si>
  <si>
    <t>sloupek pro dopravní značku Zn D 60mm v 3,5m</t>
  </si>
  <si>
    <t>794091390</t>
  </si>
  <si>
    <t>61</t>
  </si>
  <si>
    <t>916131213</t>
  </si>
  <si>
    <t>Osazení silničního obrubníku betonového stojatého s boční opěrou do lože z betonu prostého</t>
  </si>
  <si>
    <t>-858632033</t>
  </si>
  <si>
    <t xml:space="preserve">"100/250/1000   "   28,2</t>
  </si>
  <si>
    <t xml:space="preserve">"150/250/1000  +120mm "   77</t>
  </si>
  <si>
    <t xml:space="preserve">"nájezdový 150/150/1000 + 20mm"  3+76</t>
  </si>
  <si>
    <t xml:space="preserve">"přechodový"  7</t>
  </si>
  <si>
    <t>62</t>
  </si>
  <si>
    <t>59217029</t>
  </si>
  <si>
    <t>obrubník betonový silniční nájezdový 1000x150x150mm</t>
  </si>
  <si>
    <t>-1176403112</t>
  </si>
  <si>
    <t>3*1,01+76*1,01</t>
  </si>
  <si>
    <t>70</t>
  </si>
  <si>
    <t>59217030</t>
  </si>
  <si>
    <t>obrubník betonový silniční přechodový 1000x150x150-250mm</t>
  </si>
  <si>
    <t>-1741507058</t>
  </si>
  <si>
    <t>7*1,01</t>
  </si>
  <si>
    <t>63</t>
  </si>
  <si>
    <t>59217023</t>
  </si>
  <si>
    <t>obrubník betonový chodníkový 1000x150x250mm</t>
  </si>
  <si>
    <t>1357504513</t>
  </si>
  <si>
    <t>77*1,01</t>
  </si>
  <si>
    <t>64</t>
  </si>
  <si>
    <t>59217017</t>
  </si>
  <si>
    <t>obrubník betonový chodníkový 1000x100x250mm</t>
  </si>
  <si>
    <t>-544671006</t>
  </si>
  <si>
    <t xml:space="preserve"> 28,2*1,01</t>
  </si>
  <si>
    <t>71</t>
  </si>
  <si>
    <t>916331112</t>
  </si>
  <si>
    <t>Osazení zahradního obrubníku betonového do lože z betonu s boční opěrou</t>
  </si>
  <si>
    <t>932071368</t>
  </si>
  <si>
    <t>"80/250/1000" 18,7+79,5</t>
  </si>
  <si>
    <t>72</t>
  </si>
  <si>
    <t>59217012</t>
  </si>
  <si>
    <t>obrubník betonový zahradní 500x80x250mm</t>
  </si>
  <si>
    <t>-524203749</t>
  </si>
  <si>
    <t>98,200*2*1,01</t>
  </si>
  <si>
    <t>65</t>
  </si>
  <si>
    <t>916991121</t>
  </si>
  <si>
    <t>Lože pod obrubníky, krajníky nebo obruby z dlažebních kostek z betonu prostého</t>
  </si>
  <si>
    <t>647178181</t>
  </si>
  <si>
    <t>191,2*0,2*0,1</t>
  </si>
  <si>
    <t>98,2*0,15*0,05</t>
  </si>
  <si>
    <t>66</t>
  </si>
  <si>
    <t>919124121</t>
  </si>
  <si>
    <t>Dilatační spáry vkládané v cementobetonovém krytu s vyplněním spár asfaltovou zálivkou</t>
  </si>
  <si>
    <t>-1811408895</t>
  </si>
  <si>
    <t>38,2</t>
  </si>
  <si>
    <t>82</t>
  </si>
  <si>
    <t>919726122</t>
  </si>
  <si>
    <t>Geotextilie pro ochranu, separaci a filtraci netkaná měrná hmotnost do 300 g/m2</t>
  </si>
  <si>
    <t>1986636607</t>
  </si>
  <si>
    <t>"obalení drenáže"</t>
  </si>
  <si>
    <t>0,5*5*163*1,15</t>
  </si>
  <si>
    <t>3,14*0,125*163*1,15</t>
  </si>
  <si>
    <t xml:space="preserve">"kačírek"  </t>
  </si>
  <si>
    <t>18,5*1,15</t>
  </si>
  <si>
    <t>"vsakovací žebro"</t>
  </si>
  <si>
    <t>(0,5+0,8+0,5+0,8+0,5)*60*1,15</t>
  </si>
  <si>
    <t>35</t>
  </si>
  <si>
    <t>919726202.TCT.1</t>
  </si>
  <si>
    <t>Ochrana z vodopropustné textilie</t>
  </si>
  <si>
    <t>1170608648</t>
  </si>
  <si>
    <t xml:space="preserve">"vsakovací objekt"   4*3*1,15</t>
  </si>
  <si>
    <t>67</t>
  </si>
  <si>
    <t>919735112</t>
  </si>
  <si>
    <t>Řezání stávajícího živičného krytu hl do 100 mm</t>
  </si>
  <si>
    <t>351399987</t>
  </si>
  <si>
    <t>74</t>
  </si>
  <si>
    <t>935112211</t>
  </si>
  <si>
    <t>Osazení příkopového žlabu do betonu tl 100 mm z betonových tvárnic š 800 mm</t>
  </si>
  <si>
    <t>-1001715767</t>
  </si>
  <si>
    <t>75</t>
  </si>
  <si>
    <t>59227723.1</t>
  </si>
  <si>
    <t>žlab betonový 600/250/140</t>
  </si>
  <si>
    <t>-1820593451</t>
  </si>
  <si>
    <t>120*1,01</t>
  </si>
  <si>
    <t>76</t>
  </si>
  <si>
    <t>935112911</t>
  </si>
  <si>
    <t>Příplatek ZKD tl 10 mm lože přes 100 mm u příkopového žlabu osazeného do betonu</t>
  </si>
  <si>
    <t>-525739187</t>
  </si>
  <si>
    <t>30*0,6*5</t>
  </si>
  <si>
    <t>19</t>
  </si>
  <si>
    <t>938909111</t>
  </si>
  <si>
    <t>Čištění vozovek metením strojně podkladu nebo krytu štěrkového</t>
  </si>
  <si>
    <t>-38002875</t>
  </si>
  <si>
    <t>91</t>
  </si>
  <si>
    <t>966071821</t>
  </si>
  <si>
    <t>Rozebrání oplocení z drátěného pletiva se čtvercovými oky výšky do 1,6 m</t>
  </si>
  <si>
    <t>-799947475</t>
  </si>
  <si>
    <t>92</t>
  </si>
  <si>
    <t>966073810</t>
  </si>
  <si>
    <t>Rozebrání vrat a vrátek k oplocení plochy do 2 m2</t>
  </si>
  <si>
    <t>-330519324</t>
  </si>
  <si>
    <t>85</t>
  </si>
  <si>
    <t>981011112</t>
  </si>
  <si>
    <t>Demolice budov dřevěných ostatních oboustranně obitých nebo omítnutých postupným rozebíráním</t>
  </si>
  <si>
    <t>2042808633</t>
  </si>
  <si>
    <t>997</t>
  </si>
  <si>
    <t>Přesun sutě</t>
  </si>
  <si>
    <t>97</t>
  </si>
  <si>
    <t>997221551</t>
  </si>
  <si>
    <t>Vodorovná doprava suti ze sypkých materiálů do 1 km</t>
  </si>
  <si>
    <t>-47255932</t>
  </si>
  <si>
    <t>348,749</t>
  </si>
  <si>
    <t xml:space="preserve">"využité podkady"  -320,305/727,965*508,987</t>
  </si>
  <si>
    <t>98</t>
  </si>
  <si>
    <t>997221559</t>
  </si>
  <si>
    <t>Příplatek ZKD 1 km u vodorovné dopravy suti ze sypkých materiálů</t>
  </si>
  <si>
    <t>-1563762088</t>
  </si>
  <si>
    <t>124,794*14</t>
  </si>
  <si>
    <t>99</t>
  </si>
  <si>
    <t>997221611</t>
  </si>
  <si>
    <t>Nakládání suti na dopravní prostředky pro vodorovnou dopravu</t>
  </si>
  <si>
    <t>-1471326635</t>
  </si>
  <si>
    <t>100</t>
  </si>
  <si>
    <t>997221845</t>
  </si>
  <si>
    <t>Poplatek za uložení na skládce (skládkovné) odpadu asfaltového bez dehtu kód odpadu 170 302</t>
  </si>
  <si>
    <t>1581553810</t>
  </si>
  <si>
    <t>101</t>
  </si>
  <si>
    <t>997221855</t>
  </si>
  <si>
    <t>Poplatek za uložení na skládce (skládkovné) zeminy a kameniva kód odpadu 170 504</t>
  </si>
  <si>
    <t>-807244069</t>
  </si>
  <si>
    <t>124,794-15,744</t>
  </si>
  <si>
    <t>998</t>
  </si>
  <si>
    <t>Přesun hmot</t>
  </si>
  <si>
    <t>68</t>
  </si>
  <si>
    <t>998225111</t>
  </si>
  <si>
    <t>Přesun hmot pro pozemní komunikace s krytem z kamene, monolitickým betonovým nebo živičným</t>
  </si>
  <si>
    <t>1604491507</t>
  </si>
  <si>
    <t>PSV</t>
  </si>
  <si>
    <t>Práce a dodávky PSV</t>
  </si>
  <si>
    <t>711</t>
  </si>
  <si>
    <t>Izolace proti vodě, vlhkosti a plynům</t>
  </si>
  <si>
    <t>36</t>
  </si>
  <si>
    <t>711472051</t>
  </si>
  <si>
    <t>Provedení svislé izolace proti tlakové vodě termoplasty lepenou fólií PVC</t>
  </si>
  <si>
    <t>1946333714</t>
  </si>
  <si>
    <t>(3+4)*2*2</t>
  </si>
  <si>
    <t>37</t>
  </si>
  <si>
    <t>28322003</t>
  </si>
  <si>
    <t>fólie hydroizolační pro spodní stavbu mPVC tl 1,0mm</t>
  </si>
  <si>
    <t>-789265557</t>
  </si>
  <si>
    <t>28*1,2</t>
  </si>
  <si>
    <t>102</t>
  </si>
  <si>
    <t>998711201</t>
  </si>
  <si>
    <t>Přesun hmot procentní pro izolace proti vodě, vlhkosti a plynům v objektech v do 6 m</t>
  </si>
  <si>
    <t>%</t>
  </si>
  <si>
    <t>1347275740</t>
  </si>
  <si>
    <t>Práce a dodávky M</t>
  </si>
  <si>
    <t>21-M</t>
  </si>
  <si>
    <t>Elektromontáže</t>
  </si>
  <si>
    <t>38</t>
  </si>
  <si>
    <t>021-01</t>
  </si>
  <si>
    <t>VO - dílčí rozpočet v příloze</t>
  </si>
  <si>
    <t>271903696</t>
  </si>
  <si>
    <t>VRN</t>
  </si>
  <si>
    <t>Vedlejší rozpočtové náklady</t>
  </si>
  <si>
    <t>VRN1</t>
  </si>
  <si>
    <t>39</t>
  </si>
  <si>
    <t>012103000</t>
  </si>
  <si>
    <t>Geodetické práce před výstavbou</t>
  </si>
  <si>
    <t>1024</t>
  </si>
  <si>
    <t>1444047799</t>
  </si>
  <si>
    <t>40</t>
  </si>
  <si>
    <t>012303000</t>
  </si>
  <si>
    <t>Geodetické práce po výstavbě</t>
  </si>
  <si>
    <t>1684875244</t>
  </si>
  <si>
    <t>41</t>
  </si>
  <si>
    <t>030001000</t>
  </si>
  <si>
    <t>Zařízení staveniště</t>
  </si>
  <si>
    <t>-1263535897</t>
  </si>
  <si>
    <t>42</t>
  </si>
  <si>
    <t>070001000</t>
  </si>
  <si>
    <t>Provozní vlivy</t>
  </si>
  <si>
    <t>-1094226340</t>
  </si>
  <si>
    <t>43</t>
  </si>
  <si>
    <t>08-01</t>
  </si>
  <si>
    <t>DIO - dopravněinženýrské opatření</t>
  </si>
  <si>
    <t>1816305126</t>
  </si>
  <si>
    <t>44</t>
  </si>
  <si>
    <t>08-02</t>
  </si>
  <si>
    <t xml:space="preserve">PD -  skutečného provedení</t>
  </si>
  <si>
    <t>261360468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</si>
</sst>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9-197-2019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MK ul. Škoní a ul.Drtinova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Kostelec nad Orlicí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15.5.2019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>Hauckovi, s.r.o. Česká Skalice</v>
      </c>
      <c r="AN49" s="38"/>
      <c r="AO49" s="38"/>
      <c r="AP49" s="38"/>
      <c r="AQ49" s="38"/>
      <c r="AR49" s="42"/>
      <c r="AS49" s="68" t="s">
        <v>49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67" t="str">
        <f>IF(E20="","",E20)</f>
        <v xml:space="preserve"> 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50</v>
      </c>
      <c r="D52" s="81"/>
      <c r="E52" s="81"/>
      <c r="F52" s="81"/>
      <c r="G52" s="81"/>
      <c r="H52" s="82"/>
      <c r="I52" s="83" t="s">
        <v>51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52</v>
      </c>
      <c r="AH52" s="81"/>
      <c r="AI52" s="81"/>
      <c r="AJ52" s="81"/>
      <c r="AK52" s="81"/>
      <c r="AL52" s="81"/>
      <c r="AM52" s="81"/>
      <c r="AN52" s="83" t="s">
        <v>53</v>
      </c>
      <c r="AO52" s="81"/>
      <c r="AP52" s="85"/>
      <c r="AQ52" s="86" t="s">
        <v>54</v>
      </c>
      <c r="AR52" s="42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</v>
      </c>
    </row>
    <row r="55" s="5" customFormat="1" ht="16.5" customHeight="1">
      <c r="A55" s="106" t="s">
        <v>73</v>
      </c>
      <c r="B55" s="107"/>
      <c r="C55" s="108"/>
      <c r="D55" s="109" t="s">
        <v>74</v>
      </c>
      <c r="E55" s="109"/>
      <c r="F55" s="109"/>
      <c r="G55" s="109"/>
      <c r="H55" s="109"/>
      <c r="I55" s="110"/>
      <c r="J55" s="109" t="s">
        <v>75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'1 - stavební práce'!J30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'1 - stavební práce'!P93</f>
        <v>0</v>
      </c>
      <c r="AV55" s="115">
        <f>'1 - stavební práce'!J33</f>
        <v>0</v>
      </c>
      <c r="AW55" s="115">
        <f>'1 - stavební práce'!J34</f>
        <v>0</v>
      </c>
      <c r="AX55" s="115">
        <f>'1 - stavební práce'!J35</f>
        <v>0</v>
      </c>
      <c r="AY55" s="115">
        <f>'1 - stavební práce'!J36</f>
        <v>0</v>
      </c>
      <c r="AZ55" s="115">
        <f>'1 - stavební práce'!F33</f>
        <v>0</v>
      </c>
      <c r="BA55" s="115">
        <f>'1 - stavební práce'!F34</f>
        <v>0</v>
      </c>
      <c r="BB55" s="115">
        <f>'1 - stavební práce'!F35</f>
        <v>0</v>
      </c>
      <c r="BC55" s="115">
        <f>'1 - stavební práce'!F36</f>
        <v>0</v>
      </c>
      <c r="BD55" s="117">
        <f>'1 - stavební práce'!F37</f>
        <v>0</v>
      </c>
      <c r="BT55" s="118" t="s">
        <v>74</v>
      </c>
      <c r="BV55" s="118" t="s">
        <v>71</v>
      </c>
      <c r="BW55" s="118" t="s">
        <v>77</v>
      </c>
      <c r="BX55" s="118" t="s">
        <v>5</v>
      </c>
      <c r="CL55" s="118" t="s">
        <v>1</v>
      </c>
      <c r="CM55" s="118" t="s">
        <v>78</v>
      </c>
    </row>
    <row r="56" s="1" customFormat="1" ht="30" customHeight="1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</row>
    <row r="57" s="1" customFormat="1" ht="6.96" customHeight="1"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2"/>
    </row>
  </sheetData>
  <sheetProtection sheet="1" formatColumns="0" formatRows="0" objects="1" scenarios="1" spinCount="100000" saltValue="hnvdbCSeGFYpnCawJDMk4bUIwF1FJmn1kIpJwqtBN28pFFA0kByw30AqQMr6fuxK+DhXzBBM0zn7YcA9OXKOdg==" hashValue="FEg3HvfmuZDiwxwxX9BLTgDVVO3mmSZ8f8gJtdz+10mqeQ9TaIvWwjdWfQFL83Y9gNrRyKbhCyKFnlFeh0eit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 - stavební prá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77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9"/>
      <c r="AT3" s="16" t="s">
        <v>78</v>
      </c>
    </row>
    <row r="4" ht="24.96" customHeight="1">
      <c r="B4" s="19"/>
      <c r="D4" s="123" t="s">
        <v>79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4" t="s">
        <v>16</v>
      </c>
      <c r="L6" s="19"/>
    </row>
    <row r="7" ht="16.5" customHeight="1">
      <c r="B7" s="19"/>
      <c r="E7" s="125" t="str">
        <f>'Rekapitulace stavby'!K6</f>
        <v>MK ul. Škoní a ul.Drtinova</v>
      </c>
      <c r="F7" s="124"/>
      <c r="G7" s="124"/>
      <c r="H7" s="124"/>
      <c r="L7" s="19"/>
    </row>
    <row r="8" s="1" customFormat="1" ht="12" customHeight="1">
      <c r="B8" s="42"/>
      <c r="D8" s="124" t="s">
        <v>80</v>
      </c>
      <c r="I8" s="126"/>
      <c r="L8" s="42"/>
    </row>
    <row r="9" s="1" customFormat="1" ht="36.96" customHeight="1">
      <c r="B9" s="42"/>
      <c r="E9" s="127" t="s">
        <v>81</v>
      </c>
      <c r="F9" s="1"/>
      <c r="G9" s="1"/>
      <c r="H9" s="1"/>
      <c r="I9" s="126"/>
      <c r="L9" s="42"/>
    </row>
    <row r="10" s="1" customFormat="1">
      <c r="B10" s="42"/>
      <c r="I10" s="126"/>
      <c r="L10" s="42"/>
    </row>
    <row r="11" s="1" customFormat="1" ht="12" customHeight="1">
      <c r="B11" s="42"/>
      <c r="D11" s="124" t="s">
        <v>18</v>
      </c>
      <c r="F11" s="16" t="s">
        <v>1</v>
      </c>
      <c r="I11" s="128" t="s">
        <v>19</v>
      </c>
      <c r="J11" s="16" t="s">
        <v>1</v>
      </c>
      <c r="L11" s="42"/>
    </row>
    <row r="12" s="1" customFormat="1" ht="12" customHeight="1">
      <c r="B12" s="42"/>
      <c r="D12" s="124" t="s">
        <v>20</v>
      </c>
      <c r="F12" s="16" t="s">
        <v>21</v>
      </c>
      <c r="I12" s="128" t="s">
        <v>22</v>
      </c>
      <c r="J12" s="129" t="str">
        <f>'Rekapitulace stavby'!AN8</f>
        <v>15.5.2019</v>
      </c>
      <c r="L12" s="42"/>
    </row>
    <row r="13" s="1" customFormat="1" ht="10.8" customHeight="1">
      <c r="B13" s="42"/>
      <c r="I13" s="126"/>
      <c r="L13" s="42"/>
    </row>
    <row r="14" s="1" customFormat="1" ht="12" customHeight="1">
      <c r="B14" s="42"/>
      <c r="D14" s="124" t="s">
        <v>24</v>
      </c>
      <c r="I14" s="128" t="s">
        <v>25</v>
      </c>
      <c r="J14" s="16" t="str">
        <f>IF('Rekapitulace stavby'!AN10="","",'Rekapitulace stavby'!AN10)</f>
        <v/>
      </c>
      <c r="L14" s="42"/>
    </row>
    <row r="15" s="1" customFormat="1" ht="18" customHeight="1">
      <c r="B15" s="42"/>
      <c r="E15" s="16" t="str">
        <f>IF('Rekapitulace stavby'!E11="","",'Rekapitulace stavby'!E11)</f>
        <v xml:space="preserve"> </v>
      </c>
      <c r="I15" s="128" t="s">
        <v>27</v>
      </c>
      <c r="J15" s="16" t="str">
        <f>IF('Rekapitulace stavby'!AN11="","",'Rekapitulace stavby'!AN11)</f>
        <v/>
      </c>
      <c r="L15" s="42"/>
    </row>
    <row r="16" s="1" customFormat="1" ht="6.96" customHeight="1">
      <c r="B16" s="42"/>
      <c r="I16" s="126"/>
      <c r="L16" s="42"/>
    </row>
    <row r="17" s="1" customFormat="1" ht="12" customHeight="1">
      <c r="B17" s="42"/>
      <c r="D17" s="124" t="s">
        <v>28</v>
      </c>
      <c r="I17" s="128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28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26"/>
      <c r="L19" s="42"/>
    </row>
    <row r="20" s="1" customFormat="1" ht="12" customHeight="1">
      <c r="B20" s="42"/>
      <c r="D20" s="124" t="s">
        <v>30</v>
      </c>
      <c r="I20" s="128" t="s">
        <v>25</v>
      </c>
      <c r="J20" s="16" t="s">
        <v>1</v>
      </c>
      <c r="L20" s="42"/>
    </row>
    <row r="21" s="1" customFormat="1" ht="18" customHeight="1">
      <c r="B21" s="42"/>
      <c r="E21" s="16" t="s">
        <v>31</v>
      </c>
      <c r="I21" s="128" t="s">
        <v>27</v>
      </c>
      <c r="J21" s="16" t="s">
        <v>1</v>
      </c>
      <c r="L21" s="42"/>
    </row>
    <row r="22" s="1" customFormat="1" ht="6.96" customHeight="1">
      <c r="B22" s="42"/>
      <c r="I22" s="126"/>
      <c r="L22" s="42"/>
    </row>
    <row r="23" s="1" customFormat="1" ht="12" customHeight="1">
      <c r="B23" s="42"/>
      <c r="D23" s="124" t="s">
        <v>33</v>
      </c>
      <c r="I23" s="128" t="s">
        <v>25</v>
      </c>
      <c r="J23" s="16" t="str">
        <f>IF('Rekapitulace stavby'!AN19="","",'Rekapitulace stavby'!AN19)</f>
        <v/>
      </c>
      <c r="L23" s="42"/>
    </row>
    <row r="24" s="1" customFormat="1" ht="18" customHeight="1">
      <c r="B24" s="42"/>
      <c r="E24" s="16" t="str">
        <f>IF('Rekapitulace stavby'!E20="","",'Rekapitulace stavby'!E20)</f>
        <v xml:space="preserve"> </v>
      </c>
      <c r="I24" s="128" t="s">
        <v>27</v>
      </c>
      <c r="J24" s="16" t="str">
        <f>IF('Rekapitulace stavby'!AN20="","",'Rekapitulace stavby'!AN20)</f>
        <v/>
      </c>
      <c r="L24" s="42"/>
    </row>
    <row r="25" s="1" customFormat="1" ht="6.96" customHeight="1">
      <c r="B25" s="42"/>
      <c r="I25" s="126"/>
      <c r="L25" s="42"/>
    </row>
    <row r="26" s="1" customFormat="1" ht="12" customHeight="1">
      <c r="B26" s="42"/>
      <c r="D26" s="124" t="s">
        <v>34</v>
      </c>
      <c r="I26" s="126"/>
      <c r="L26" s="42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42"/>
      <c r="I28" s="126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3"/>
      <c r="J29" s="70"/>
      <c r="K29" s="70"/>
      <c r="L29" s="42"/>
    </row>
    <row r="30" s="1" customFormat="1" ht="25.44" customHeight="1">
      <c r="B30" s="42"/>
      <c r="D30" s="134" t="s">
        <v>35</v>
      </c>
      <c r="I30" s="126"/>
      <c r="J30" s="135">
        <f>ROUND(J93,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3"/>
      <c r="J31" s="70"/>
      <c r="K31" s="70"/>
      <c r="L31" s="42"/>
    </row>
    <row r="32" s="1" customFormat="1" ht="14.4" customHeight="1">
      <c r="B32" s="42"/>
      <c r="F32" s="136" t="s">
        <v>37</v>
      </c>
      <c r="I32" s="137" t="s">
        <v>36</v>
      </c>
      <c r="J32" s="136" t="s">
        <v>38</v>
      </c>
      <c r="L32" s="42"/>
    </row>
    <row r="33" s="1" customFormat="1" ht="14.4" customHeight="1">
      <c r="B33" s="42"/>
      <c r="D33" s="124" t="s">
        <v>39</v>
      </c>
      <c r="E33" s="124" t="s">
        <v>40</v>
      </c>
      <c r="F33" s="138">
        <f>ROUND((SUM(BE93:BE365)),  2)</f>
        <v>0</v>
      </c>
      <c r="I33" s="139">
        <v>0.20999999999999999</v>
      </c>
      <c r="J33" s="138">
        <f>ROUND(((SUM(BE93:BE365))*I33),  2)</f>
        <v>0</v>
      </c>
      <c r="L33" s="42"/>
    </row>
    <row r="34" s="1" customFormat="1" ht="14.4" customHeight="1">
      <c r="B34" s="42"/>
      <c r="E34" s="124" t="s">
        <v>41</v>
      </c>
      <c r="F34" s="138">
        <f>ROUND((SUM(BF93:BF365)),  2)</f>
        <v>0</v>
      </c>
      <c r="I34" s="139">
        <v>0.14999999999999999</v>
      </c>
      <c r="J34" s="138">
        <f>ROUND(((SUM(BF93:BF365))*I34),  2)</f>
        <v>0</v>
      </c>
      <c r="L34" s="42"/>
    </row>
    <row r="35" hidden="1" s="1" customFormat="1" ht="14.4" customHeight="1">
      <c r="B35" s="42"/>
      <c r="E35" s="124" t="s">
        <v>42</v>
      </c>
      <c r="F35" s="138">
        <f>ROUND((SUM(BG93:BG365)),  2)</f>
        <v>0</v>
      </c>
      <c r="I35" s="139">
        <v>0.20999999999999999</v>
      </c>
      <c r="J35" s="138">
        <f>0</f>
        <v>0</v>
      </c>
      <c r="L35" s="42"/>
    </row>
    <row r="36" hidden="1" s="1" customFormat="1" ht="14.4" customHeight="1">
      <c r="B36" s="42"/>
      <c r="E36" s="124" t="s">
        <v>43</v>
      </c>
      <c r="F36" s="138">
        <f>ROUND((SUM(BH93:BH365)),  2)</f>
        <v>0</v>
      </c>
      <c r="I36" s="139">
        <v>0.14999999999999999</v>
      </c>
      <c r="J36" s="138">
        <f>0</f>
        <v>0</v>
      </c>
      <c r="L36" s="42"/>
    </row>
    <row r="37" hidden="1" s="1" customFormat="1" ht="14.4" customHeight="1">
      <c r="B37" s="42"/>
      <c r="E37" s="124" t="s">
        <v>44</v>
      </c>
      <c r="F37" s="138">
        <f>ROUND((SUM(BI93:BI365)),  2)</f>
        <v>0</v>
      </c>
      <c r="I37" s="139">
        <v>0</v>
      </c>
      <c r="J37" s="138">
        <f>0</f>
        <v>0</v>
      </c>
      <c r="L37" s="42"/>
    </row>
    <row r="38" s="1" customFormat="1" ht="6.96" customHeight="1">
      <c r="B38" s="42"/>
      <c r="I38" s="126"/>
      <c r="L38" s="42"/>
    </row>
    <row r="39" s="1" customFormat="1" ht="25.44" customHeight="1">
      <c r="B39" s="42"/>
      <c r="C39" s="140"/>
      <c r="D39" s="141" t="s">
        <v>45</v>
      </c>
      <c r="E39" s="142"/>
      <c r="F39" s="142"/>
      <c r="G39" s="143" t="s">
        <v>46</v>
      </c>
      <c r="H39" s="144" t="s">
        <v>47</v>
      </c>
      <c r="I39" s="145"/>
      <c r="J39" s="146">
        <f>SUM(J30:J37)</f>
        <v>0</v>
      </c>
      <c r="K39" s="147"/>
      <c r="L39" s="42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42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42"/>
    </row>
    <row r="45" s="1" customFormat="1" ht="24.96" customHeight="1">
      <c r="B45" s="37"/>
      <c r="C45" s="22" t="s">
        <v>82</v>
      </c>
      <c r="D45" s="38"/>
      <c r="E45" s="38"/>
      <c r="F45" s="38"/>
      <c r="G45" s="38"/>
      <c r="H45" s="38"/>
      <c r="I45" s="126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26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26"/>
      <c r="J47" s="38"/>
      <c r="K47" s="38"/>
      <c r="L47" s="42"/>
    </row>
    <row r="48" s="1" customFormat="1" ht="16.5" customHeight="1">
      <c r="B48" s="37"/>
      <c r="C48" s="38"/>
      <c r="D48" s="38"/>
      <c r="E48" s="154" t="str">
        <f>E7</f>
        <v>MK ul. Škoní a ul.Drtinova</v>
      </c>
      <c r="F48" s="31"/>
      <c r="G48" s="31"/>
      <c r="H48" s="31"/>
      <c r="I48" s="126"/>
      <c r="J48" s="38"/>
      <c r="K48" s="38"/>
      <c r="L48" s="42"/>
    </row>
    <row r="49" s="1" customFormat="1" ht="12" customHeight="1">
      <c r="B49" s="37"/>
      <c r="C49" s="31" t="s">
        <v>80</v>
      </c>
      <c r="D49" s="38"/>
      <c r="E49" s="38"/>
      <c r="F49" s="38"/>
      <c r="G49" s="38"/>
      <c r="H49" s="38"/>
      <c r="I49" s="126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1 - stavební práce</v>
      </c>
      <c r="F50" s="38"/>
      <c r="G50" s="38"/>
      <c r="H50" s="38"/>
      <c r="I50" s="126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26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Kostelec nad Orlicí</v>
      </c>
      <c r="G52" s="38"/>
      <c r="H52" s="38"/>
      <c r="I52" s="128" t="s">
        <v>22</v>
      </c>
      <c r="J52" s="66" t="str">
        <f>IF(J12="","",J12)</f>
        <v>15.5.2019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26"/>
      <c r="J53" s="38"/>
      <c r="K53" s="38"/>
      <c r="L53" s="42"/>
    </row>
    <row r="54" s="1" customFormat="1" ht="24.9" customHeight="1">
      <c r="B54" s="37"/>
      <c r="C54" s="31" t="s">
        <v>24</v>
      </c>
      <c r="D54" s="38"/>
      <c r="E54" s="38"/>
      <c r="F54" s="26" t="str">
        <f>E15</f>
        <v xml:space="preserve"> </v>
      </c>
      <c r="G54" s="38"/>
      <c r="H54" s="38"/>
      <c r="I54" s="128" t="s">
        <v>30</v>
      </c>
      <c r="J54" s="35" t="str">
        <f>E21</f>
        <v>Hauckovi, s.r.o. Česká Skalice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28" t="s">
        <v>33</v>
      </c>
      <c r="J55" s="35" t="str">
        <f>E24</f>
        <v xml:space="preserve"> 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26"/>
      <c r="J56" s="38"/>
      <c r="K56" s="38"/>
      <c r="L56" s="42"/>
    </row>
    <row r="57" s="1" customFormat="1" ht="29.28" customHeight="1">
      <c r="B57" s="37"/>
      <c r="C57" s="155" t="s">
        <v>83</v>
      </c>
      <c r="D57" s="156"/>
      <c r="E57" s="156"/>
      <c r="F57" s="156"/>
      <c r="G57" s="156"/>
      <c r="H57" s="156"/>
      <c r="I57" s="157"/>
      <c r="J57" s="158" t="s">
        <v>84</v>
      </c>
      <c r="K57" s="156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26"/>
      <c r="J58" s="38"/>
      <c r="K58" s="38"/>
      <c r="L58" s="42"/>
    </row>
    <row r="59" s="1" customFormat="1" ht="22.8" customHeight="1">
      <c r="B59" s="37"/>
      <c r="C59" s="159" t="s">
        <v>85</v>
      </c>
      <c r="D59" s="38"/>
      <c r="E59" s="38"/>
      <c r="F59" s="38"/>
      <c r="G59" s="38"/>
      <c r="H59" s="38"/>
      <c r="I59" s="126"/>
      <c r="J59" s="97">
        <f>J93</f>
        <v>0</v>
      </c>
      <c r="K59" s="38"/>
      <c r="L59" s="42"/>
      <c r="AU59" s="16" t="s">
        <v>86</v>
      </c>
    </row>
    <row r="60" s="7" customFormat="1" ht="24.96" customHeight="1">
      <c r="B60" s="160"/>
      <c r="C60" s="161"/>
      <c r="D60" s="162" t="s">
        <v>87</v>
      </c>
      <c r="E60" s="163"/>
      <c r="F60" s="163"/>
      <c r="G60" s="163"/>
      <c r="H60" s="163"/>
      <c r="I60" s="164"/>
      <c r="J60" s="165">
        <f>J94</f>
        <v>0</v>
      </c>
      <c r="K60" s="161"/>
      <c r="L60" s="166"/>
    </row>
    <row r="61" s="8" customFormat="1" ht="19.92" customHeight="1">
      <c r="B61" s="167"/>
      <c r="C61" s="168"/>
      <c r="D61" s="169" t="s">
        <v>88</v>
      </c>
      <c r="E61" s="170"/>
      <c r="F61" s="170"/>
      <c r="G61" s="170"/>
      <c r="H61" s="170"/>
      <c r="I61" s="171"/>
      <c r="J61" s="172">
        <f>J95</f>
        <v>0</v>
      </c>
      <c r="K61" s="168"/>
      <c r="L61" s="173"/>
    </row>
    <row r="62" s="8" customFormat="1" ht="19.92" customHeight="1">
      <c r="B62" s="167"/>
      <c r="C62" s="168"/>
      <c r="D62" s="169" t="s">
        <v>89</v>
      </c>
      <c r="E62" s="170"/>
      <c r="F62" s="170"/>
      <c r="G62" s="170"/>
      <c r="H62" s="170"/>
      <c r="I62" s="171"/>
      <c r="J62" s="172">
        <f>J192</f>
        <v>0</v>
      </c>
      <c r="K62" s="168"/>
      <c r="L62" s="173"/>
    </row>
    <row r="63" s="8" customFormat="1" ht="19.92" customHeight="1">
      <c r="B63" s="167"/>
      <c r="C63" s="168"/>
      <c r="D63" s="169" t="s">
        <v>90</v>
      </c>
      <c r="E63" s="170"/>
      <c r="F63" s="170"/>
      <c r="G63" s="170"/>
      <c r="H63" s="170"/>
      <c r="I63" s="171"/>
      <c r="J63" s="172">
        <f>J203</f>
        <v>0</v>
      </c>
      <c r="K63" s="168"/>
      <c r="L63" s="173"/>
    </row>
    <row r="64" s="8" customFormat="1" ht="19.92" customHeight="1">
      <c r="B64" s="167"/>
      <c r="C64" s="168"/>
      <c r="D64" s="169" t="s">
        <v>91</v>
      </c>
      <c r="E64" s="170"/>
      <c r="F64" s="170"/>
      <c r="G64" s="170"/>
      <c r="H64" s="170"/>
      <c r="I64" s="171"/>
      <c r="J64" s="172">
        <f>J260</f>
        <v>0</v>
      </c>
      <c r="K64" s="168"/>
      <c r="L64" s="173"/>
    </row>
    <row r="65" s="8" customFormat="1" ht="19.92" customHeight="1">
      <c r="B65" s="167"/>
      <c r="C65" s="168"/>
      <c r="D65" s="169" t="s">
        <v>92</v>
      </c>
      <c r="E65" s="170"/>
      <c r="F65" s="170"/>
      <c r="G65" s="170"/>
      <c r="H65" s="170"/>
      <c r="I65" s="171"/>
      <c r="J65" s="172">
        <f>J265</f>
        <v>0</v>
      </c>
      <c r="K65" s="168"/>
      <c r="L65" s="173"/>
    </row>
    <row r="66" s="8" customFormat="1" ht="19.92" customHeight="1">
      <c r="B66" s="167"/>
      <c r="C66" s="168"/>
      <c r="D66" s="169" t="s">
        <v>93</v>
      </c>
      <c r="E66" s="170"/>
      <c r="F66" s="170"/>
      <c r="G66" s="170"/>
      <c r="H66" s="170"/>
      <c r="I66" s="171"/>
      <c r="J66" s="172">
        <f>J330</f>
        <v>0</v>
      </c>
      <c r="K66" s="168"/>
      <c r="L66" s="173"/>
    </row>
    <row r="67" s="8" customFormat="1" ht="19.92" customHeight="1">
      <c r="B67" s="167"/>
      <c r="C67" s="168"/>
      <c r="D67" s="169" t="s">
        <v>94</v>
      </c>
      <c r="E67" s="170"/>
      <c r="F67" s="170"/>
      <c r="G67" s="170"/>
      <c r="H67" s="170"/>
      <c r="I67" s="171"/>
      <c r="J67" s="172">
        <f>J343</f>
        <v>0</v>
      </c>
      <c r="K67" s="168"/>
      <c r="L67" s="173"/>
    </row>
    <row r="68" s="7" customFormat="1" ht="24.96" customHeight="1">
      <c r="B68" s="160"/>
      <c r="C68" s="161"/>
      <c r="D68" s="162" t="s">
        <v>95</v>
      </c>
      <c r="E68" s="163"/>
      <c r="F68" s="163"/>
      <c r="G68" s="163"/>
      <c r="H68" s="163"/>
      <c r="I68" s="164"/>
      <c r="J68" s="165">
        <f>J345</f>
        <v>0</v>
      </c>
      <c r="K68" s="161"/>
      <c r="L68" s="166"/>
    </row>
    <row r="69" s="8" customFormat="1" ht="19.92" customHeight="1">
      <c r="B69" s="167"/>
      <c r="C69" s="168"/>
      <c r="D69" s="169" t="s">
        <v>96</v>
      </c>
      <c r="E69" s="170"/>
      <c r="F69" s="170"/>
      <c r="G69" s="170"/>
      <c r="H69" s="170"/>
      <c r="I69" s="171"/>
      <c r="J69" s="172">
        <f>J346</f>
        <v>0</v>
      </c>
      <c r="K69" s="168"/>
      <c r="L69" s="173"/>
    </row>
    <row r="70" s="7" customFormat="1" ht="24.96" customHeight="1">
      <c r="B70" s="160"/>
      <c r="C70" s="161"/>
      <c r="D70" s="162" t="s">
        <v>97</v>
      </c>
      <c r="E70" s="163"/>
      <c r="F70" s="163"/>
      <c r="G70" s="163"/>
      <c r="H70" s="163"/>
      <c r="I70" s="164"/>
      <c r="J70" s="165">
        <f>J355</f>
        <v>0</v>
      </c>
      <c r="K70" s="161"/>
      <c r="L70" s="166"/>
    </row>
    <row r="71" s="8" customFormat="1" ht="19.92" customHeight="1">
      <c r="B71" s="167"/>
      <c r="C71" s="168"/>
      <c r="D71" s="169" t="s">
        <v>98</v>
      </c>
      <c r="E71" s="170"/>
      <c r="F71" s="170"/>
      <c r="G71" s="170"/>
      <c r="H71" s="170"/>
      <c r="I71" s="171"/>
      <c r="J71" s="172">
        <f>J356</f>
        <v>0</v>
      </c>
      <c r="K71" s="168"/>
      <c r="L71" s="173"/>
    </row>
    <row r="72" s="7" customFormat="1" ht="24.96" customHeight="1">
      <c r="B72" s="160"/>
      <c r="C72" s="161"/>
      <c r="D72" s="162" t="s">
        <v>99</v>
      </c>
      <c r="E72" s="163"/>
      <c r="F72" s="163"/>
      <c r="G72" s="163"/>
      <c r="H72" s="163"/>
      <c r="I72" s="164"/>
      <c r="J72" s="165">
        <f>J358</f>
        <v>0</v>
      </c>
      <c r="K72" s="161"/>
      <c r="L72" s="166"/>
    </row>
    <row r="73" s="8" customFormat="1" ht="19.92" customHeight="1">
      <c r="B73" s="167"/>
      <c r="C73" s="168"/>
      <c r="D73" s="169" t="s">
        <v>100</v>
      </c>
      <c r="E73" s="170"/>
      <c r="F73" s="170"/>
      <c r="G73" s="170"/>
      <c r="H73" s="170"/>
      <c r="I73" s="171"/>
      <c r="J73" s="172">
        <f>J359</f>
        <v>0</v>
      </c>
      <c r="K73" s="168"/>
      <c r="L73" s="173"/>
    </row>
    <row r="74" s="1" customFormat="1" ht="21.84" customHeight="1">
      <c r="B74" s="37"/>
      <c r="C74" s="38"/>
      <c r="D74" s="38"/>
      <c r="E74" s="38"/>
      <c r="F74" s="38"/>
      <c r="G74" s="38"/>
      <c r="H74" s="38"/>
      <c r="I74" s="126"/>
      <c r="J74" s="38"/>
      <c r="K74" s="38"/>
      <c r="L74" s="42"/>
    </row>
    <row r="75" s="1" customFormat="1" ht="6.96" customHeight="1">
      <c r="B75" s="56"/>
      <c r="C75" s="57"/>
      <c r="D75" s="57"/>
      <c r="E75" s="57"/>
      <c r="F75" s="57"/>
      <c r="G75" s="57"/>
      <c r="H75" s="57"/>
      <c r="I75" s="150"/>
      <c r="J75" s="57"/>
      <c r="K75" s="57"/>
      <c r="L75" s="42"/>
    </row>
    <row r="79" s="1" customFormat="1" ht="6.96" customHeight="1">
      <c r="B79" s="58"/>
      <c r="C79" s="59"/>
      <c r="D79" s="59"/>
      <c r="E79" s="59"/>
      <c r="F79" s="59"/>
      <c r="G79" s="59"/>
      <c r="H79" s="59"/>
      <c r="I79" s="153"/>
      <c r="J79" s="59"/>
      <c r="K79" s="59"/>
      <c r="L79" s="42"/>
    </row>
    <row r="80" s="1" customFormat="1" ht="24.96" customHeight="1">
      <c r="B80" s="37"/>
      <c r="C80" s="22" t="s">
        <v>101</v>
      </c>
      <c r="D80" s="38"/>
      <c r="E80" s="38"/>
      <c r="F80" s="38"/>
      <c r="G80" s="38"/>
      <c r="H80" s="38"/>
      <c r="I80" s="126"/>
      <c r="J80" s="38"/>
      <c r="K80" s="38"/>
      <c r="L80" s="42"/>
    </row>
    <row r="81" s="1" customFormat="1" ht="6.96" customHeight="1">
      <c r="B81" s="37"/>
      <c r="C81" s="38"/>
      <c r="D81" s="38"/>
      <c r="E81" s="38"/>
      <c r="F81" s="38"/>
      <c r="G81" s="38"/>
      <c r="H81" s="38"/>
      <c r="I81" s="126"/>
      <c r="J81" s="38"/>
      <c r="K81" s="38"/>
      <c r="L81" s="42"/>
    </row>
    <row r="82" s="1" customFormat="1" ht="12" customHeight="1">
      <c r="B82" s="37"/>
      <c r="C82" s="31" t="s">
        <v>16</v>
      </c>
      <c r="D82" s="38"/>
      <c r="E82" s="38"/>
      <c r="F82" s="38"/>
      <c r="G82" s="38"/>
      <c r="H82" s="38"/>
      <c r="I82" s="126"/>
      <c r="J82" s="38"/>
      <c r="K82" s="38"/>
      <c r="L82" s="42"/>
    </row>
    <row r="83" s="1" customFormat="1" ht="16.5" customHeight="1">
      <c r="B83" s="37"/>
      <c r="C83" s="38"/>
      <c r="D83" s="38"/>
      <c r="E83" s="154" t="str">
        <f>E7</f>
        <v>MK ul. Škoní a ul.Drtinova</v>
      </c>
      <c r="F83" s="31"/>
      <c r="G83" s="31"/>
      <c r="H83" s="31"/>
      <c r="I83" s="126"/>
      <c r="J83" s="38"/>
      <c r="K83" s="38"/>
      <c r="L83" s="42"/>
    </row>
    <row r="84" s="1" customFormat="1" ht="12" customHeight="1">
      <c r="B84" s="37"/>
      <c r="C84" s="31" t="s">
        <v>80</v>
      </c>
      <c r="D84" s="38"/>
      <c r="E84" s="38"/>
      <c r="F84" s="38"/>
      <c r="G84" s="38"/>
      <c r="H84" s="38"/>
      <c r="I84" s="126"/>
      <c r="J84" s="38"/>
      <c r="K84" s="38"/>
      <c r="L84" s="42"/>
    </row>
    <row r="85" s="1" customFormat="1" ht="16.5" customHeight="1">
      <c r="B85" s="37"/>
      <c r="C85" s="38"/>
      <c r="D85" s="38"/>
      <c r="E85" s="63" t="str">
        <f>E9</f>
        <v>1 - stavební práce</v>
      </c>
      <c r="F85" s="38"/>
      <c r="G85" s="38"/>
      <c r="H85" s="38"/>
      <c r="I85" s="126"/>
      <c r="J85" s="38"/>
      <c r="K85" s="38"/>
      <c r="L85" s="42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126"/>
      <c r="J86" s="38"/>
      <c r="K86" s="38"/>
      <c r="L86" s="42"/>
    </row>
    <row r="87" s="1" customFormat="1" ht="12" customHeight="1">
      <c r="B87" s="37"/>
      <c r="C87" s="31" t="s">
        <v>20</v>
      </c>
      <c r="D87" s="38"/>
      <c r="E87" s="38"/>
      <c r="F87" s="26" t="str">
        <f>F12</f>
        <v>Kostelec nad Orlicí</v>
      </c>
      <c r="G87" s="38"/>
      <c r="H87" s="38"/>
      <c r="I87" s="128" t="s">
        <v>22</v>
      </c>
      <c r="J87" s="66" t="str">
        <f>IF(J12="","",J12)</f>
        <v>15.5.2019</v>
      </c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26"/>
      <c r="J88" s="38"/>
      <c r="K88" s="38"/>
      <c r="L88" s="42"/>
    </row>
    <row r="89" s="1" customFormat="1" ht="24.9" customHeight="1">
      <c r="B89" s="37"/>
      <c r="C89" s="31" t="s">
        <v>24</v>
      </c>
      <c r="D89" s="38"/>
      <c r="E89" s="38"/>
      <c r="F89" s="26" t="str">
        <f>E15</f>
        <v xml:space="preserve"> </v>
      </c>
      <c r="G89" s="38"/>
      <c r="H89" s="38"/>
      <c r="I89" s="128" t="s">
        <v>30</v>
      </c>
      <c r="J89" s="35" t="str">
        <f>E21</f>
        <v>Hauckovi, s.r.o. Česká Skalice</v>
      </c>
      <c r="K89" s="38"/>
      <c r="L89" s="42"/>
    </row>
    <row r="90" s="1" customFormat="1" ht="13.65" customHeight="1">
      <c r="B90" s="37"/>
      <c r="C90" s="31" t="s">
        <v>28</v>
      </c>
      <c r="D90" s="38"/>
      <c r="E90" s="38"/>
      <c r="F90" s="26" t="str">
        <f>IF(E18="","",E18)</f>
        <v>Vyplň údaj</v>
      </c>
      <c r="G90" s="38"/>
      <c r="H90" s="38"/>
      <c r="I90" s="128" t="s">
        <v>33</v>
      </c>
      <c r="J90" s="35" t="str">
        <f>E24</f>
        <v xml:space="preserve"> </v>
      </c>
      <c r="K90" s="38"/>
      <c r="L90" s="42"/>
    </row>
    <row r="91" s="1" customFormat="1" ht="10.32" customHeight="1">
      <c r="B91" s="37"/>
      <c r="C91" s="38"/>
      <c r="D91" s="38"/>
      <c r="E91" s="38"/>
      <c r="F91" s="38"/>
      <c r="G91" s="38"/>
      <c r="H91" s="38"/>
      <c r="I91" s="126"/>
      <c r="J91" s="38"/>
      <c r="K91" s="38"/>
      <c r="L91" s="42"/>
    </row>
    <row r="92" s="9" customFormat="1" ht="29.28" customHeight="1">
      <c r="B92" s="174"/>
      <c r="C92" s="175" t="s">
        <v>102</v>
      </c>
      <c r="D92" s="176" t="s">
        <v>54</v>
      </c>
      <c r="E92" s="176" t="s">
        <v>50</v>
      </c>
      <c r="F92" s="176" t="s">
        <v>51</v>
      </c>
      <c r="G92" s="176" t="s">
        <v>103</v>
      </c>
      <c r="H92" s="176" t="s">
        <v>104</v>
      </c>
      <c r="I92" s="177" t="s">
        <v>105</v>
      </c>
      <c r="J92" s="176" t="s">
        <v>84</v>
      </c>
      <c r="K92" s="178" t="s">
        <v>106</v>
      </c>
      <c r="L92" s="179"/>
      <c r="M92" s="87" t="s">
        <v>1</v>
      </c>
      <c r="N92" s="88" t="s">
        <v>39</v>
      </c>
      <c r="O92" s="88" t="s">
        <v>107</v>
      </c>
      <c r="P92" s="88" t="s">
        <v>108</v>
      </c>
      <c r="Q92" s="88" t="s">
        <v>109</v>
      </c>
      <c r="R92" s="88" t="s">
        <v>110</v>
      </c>
      <c r="S92" s="88" t="s">
        <v>111</v>
      </c>
      <c r="T92" s="89" t="s">
        <v>112</v>
      </c>
    </row>
    <row r="93" s="1" customFormat="1" ht="22.8" customHeight="1">
      <c r="B93" s="37"/>
      <c r="C93" s="94" t="s">
        <v>113</v>
      </c>
      <c r="D93" s="38"/>
      <c r="E93" s="38"/>
      <c r="F93" s="38"/>
      <c r="G93" s="38"/>
      <c r="H93" s="38"/>
      <c r="I93" s="126"/>
      <c r="J93" s="180">
        <f>BK93</f>
        <v>0</v>
      </c>
      <c r="K93" s="38"/>
      <c r="L93" s="42"/>
      <c r="M93" s="90"/>
      <c r="N93" s="91"/>
      <c r="O93" s="91"/>
      <c r="P93" s="181">
        <f>P94+P345+P355+P358</f>
        <v>0</v>
      </c>
      <c r="Q93" s="91"/>
      <c r="R93" s="181">
        <f>R94+R345+R355+R358</f>
        <v>263.9601581</v>
      </c>
      <c r="S93" s="91"/>
      <c r="T93" s="182">
        <f>T94+T345+T355+T358</f>
        <v>348.74879999999996</v>
      </c>
      <c r="AT93" s="16" t="s">
        <v>68</v>
      </c>
      <c r="AU93" s="16" t="s">
        <v>86</v>
      </c>
      <c r="BK93" s="183">
        <f>BK94+BK345+BK355+BK358</f>
        <v>0</v>
      </c>
    </row>
    <row r="94" s="10" customFormat="1" ht="25.92" customHeight="1">
      <c r="B94" s="184"/>
      <c r="C94" s="185"/>
      <c r="D94" s="186" t="s">
        <v>68</v>
      </c>
      <c r="E94" s="187" t="s">
        <v>114</v>
      </c>
      <c r="F94" s="187" t="s">
        <v>115</v>
      </c>
      <c r="G94" s="185"/>
      <c r="H94" s="185"/>
      <c r="I94" s="188"/>
      <c r="J94" s="189">
        <f>BK94</f>
        <v>0</v>
      </c>
      <c r="K94" s="185"/>
      <c r="L94" s="190"/>
      <c r="M94" s="191"/>
      <c r="N94" s="192"/>
      <c r="O94" s="192"/>
      <c r="P94" s="193">
        <f>P95+P192+P203+P260+P265+P330+P343</f>
        <v>0</v>
      </c>
      <c r="Q94" s="192"/>
      <c r="R94" s="193">
        <f>R95+R192+R203+R260+R265+R330+R343</f>
        <v>263.91608609999997</v>
      </c>
      <c r="S94" s="192"/>
      <c r="T94" s="194">
        <f>T95+T192+T203+T260+T265+T330+T343</f>
        <v>348.74879999999996</v>
      </c>
      <c r="AR94" s="195" t="s">
        <v>74</v>
      </c>
      <c r="AT94" s="196" t="s">
        <v>68</v>
      </c>
      <c r="AU94" s="196" t="s">
        <v>69</v>
      </c>
      <c r="AY94" s="195" t="s">
        <v>116</v>
      </c>
      <c r="BK94" s="197">
        <f>BK95+BK192+BK203+BK260+BK265+BK330+BK343</f>
        <v>0</v>
      </c>
    </row>
    <row r="95" s="10" customFormat="1" ht="22.8" customHeight="1">
      <c r="B95" s="184"/>
      <c r="C95" s="185"/>
      <c r="D95" s="186" t="s">
        <v>68</v>
      </c>
      <c r="E95" s="198" t="s">
        <v>74</v>
      </c>
      <c r="F95" s="198" t="s">
        <v>117</v>
      </c>
      <c r="G95" s="185"/>
      <c r="H95" s="185"/>
      <c r="I95" s="188"/>
      <c r="J95" s="199">
        <f>BK95</f>
        <v>0</v>
      </c>
      <c r="K95" s="185"/>
      <c r="L95" s="190"/>
      <c r="M95" s="191"/>
      <c r="N95" s="192"/>
      <c r="O95" s="192"/>
      <c r="P95" s="193">
        <f>SUM(P96:P191)</f>
        <v>0</v>
      </c>
      <c r="Q95" s="192"/>
      <c r="R95" s="193">
        <f>SUM(R96:R191)</f>
        <v>80.661443000000006</v>
      </c>
      <c r="S95" s="192"/>
      <c r="T95" s="194">
        <f>SUM(T96:T191)</f>
        <v>336.04859999999996</v>
      </c>
      <c r="AR95" s="195" t="s">
        <v>74</v>
      </c>
      <c r="AT95" s="196" t="s">
        <v>68</v>
      </c>
      <c r="AU95" s="196" t="s">
        <v>74</v>
      </c>
      <c r="AY95" s="195" t="s">
        <v>116</v>
      </c>
      <c r="BK95" s="197">
        <f>SUM(BK96:BK191)</f>
        <v>0</v>
      </c>
    </row>
    <row r="96" s="1" customFormat="1" ht="16.5" customHeight="1">
      <c r="B96" s="37"/>
      <c r="C96" s="200" t="s">
        <v>118</v>
      </c>
      <c r="D96" s="200" t="s">
        <v>119</v>
      </c>
      <c r="E96" s="201" t="s">
        <v>120</v>
      </c>
      <c r="F96" s="202" t="s">
        <v>121</v>
      </c>
      <c r="G96" s="203" t="s">
        <v>122</v>
      </c>
      <c r="H96" s="204">
        <v>10</v>
      </c>
      <c r="I96" s="205"/>
      <c r="J96" s="206">
        <f>ROUND(I96*H96,2)</f>
        <v>0</v>
      </c>
      <c r="K96" s="202" t="s">
        <v>123</v>
      </c>
      <c r="L96" s="42"/>
      <c r="M96" s="207" t="s">
        <v>1</v>
      </c>
      <c r="N96" s="208" t="s">
        <v>40</v>
      </c>
      <c r="O96" s="78"/>
      <c r="P96" s="209">
        <f>O96*H96</f>
        <v>0</v>
      </c>
      <c r="Q96" s="209">
        <v>0</v>
      </c>
      <c r="R96" s="209">
        <f>Q96*H96</f>
        <v>0</v>
      </c>
      <c r="S96" s="209">
        <v>0</v>
      </c>
      <c r="T96" s="210">
        <f>S96*H96</f>
        <v>0</v>
      </c>
      <c r="AR96" s="16" t="s">
        <v>124</v>
      </c>
      <c r="AT96" s="16" t="s">
        <v>119</v>
      </c>
      <c r="AU96" s="16" t="s">
        <v>78</v>
      </c>
      <c r="AY96" s="16" t="s">
        <v>116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74</v>
      </c>
      <c r="BK96" s="211">
        <f>ROUND(I96*H96,2)</f>
        <v>0</v>
      </c>
      <c r="BL96" s="16" t="s">
        <v>124</v>
      </c>
      <c r="BM96" s="16" t="s">
        <v>125</v>
      </c>
    </row>
    <row r="97" s="1" customFormat="1" ht="16.5" customHeight="1">
      <c r="B97" s="37"/>
      <c r="C97" s="200" t="s">
        <v>126</v>
      </c>
      <c r="D97" s="200" t="s">
        <v>119</v>
      </c>
      <c r="E97" s="201" t="s">
        <v>127</v>
      </c>
      <c r="F97" s="202" t="s">
        <v>128</v>
      </c>
      <c r="G97" s="203" t="s">
        <v>122</v>
      </c>
      <c r="H97" s="204">
        <v>10</v>
      </c>
      <c r="I97" s="205"/>
      <c r="J97" s="206">
        <f>ROUND(I97*H97,2)</f>
        <v>0</v>
      </c>
      <c r="K97" s="202" t="s">
        <v>123</v>
      </c>
      <c r="L97" s="42"/>
      <c r="M97" s="207" t="s">
        <v>1</v>
      </c>
      <c r="N97" s="208" t="s">
        <v>40</v>
      </c>
      <c r="O97" s="78"/>
      <c r="P97" s="209">
        <f>O97*H97</f>
        <v>0</v>
      </c>
      <c r="Q97" s="209">
        <v>0.00018000000000000001</v>
      </c>
      <c r="R97" s="209">
        <f>Q97*H97</f>
        <v>0.0018000000000000002</v>
      </c>
      <c r="S97" s="209">
        <v>0</v>
      </c>
      <c r="T97" s="210">
        <f>S97*H97</f>
        <v>0</v>
      </c>
      <c r="AR97" s="16" t="s">
        <v>124</v>
      </c>
      <c r="AT97" s="16" t="s">
        <v>119</v>
      </c>
      <c r="AU97" s="16" t="s">
        <v>78</v>
      </c>
      <c r="AY97" s="16" t="s">
        <v>116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74</v>
      </c>
      <c r="BK97" s="211">
        <f>ROUND(I97*H97,2)</f>
        <v>0</v>
      </c>
      <c r="BL97" s="16" t="s">
        <v>124</v>
      </c>
      <c r="BM97" s="16" t="s">
        <v>129</v>
      </c>
    </row>
    <row r="98" s="1" customFormat="1" ht="16.5" customHeight="1">
      <c r="B98" s="37"/>
      <c r="C98" s="200" t="s">
        <v>130</v>
      </c>
      <c r="D98" s="200" t="s">
        <v>119</v>
      </c>
      <c r="E98" s="201" t="s">
        <v>131</v>
      </c>
      <c r="F98" s="202" t="s">
        <v>132</v>
      </c>
      <c r="G98" s="203" t="s">
        <v>133</v>
      </c>
      <c r="H98" s="204">
        <v>25</v>
      </c>
      <c r="I98" s="205"/>
      <c r="J98" s="206">
        <f>ROUND(I98*H98,2)</f>
        <v>0</v>
      </c>
      <c r="K98" s="202" t="s">
        <v>123</v>
      </c>
      <c r="L98" s="42"/>
      <c r="M98" s="207" t="s">
        <v>1</v>
      </c>
      <c r="N98" s="208" t="s">
        <v>40</v>
      </c>
      <c r="O98" s="78"/>
      <c r="P98" s="209">
        <f>O98*H98</f>
        <v>0</v>
      </c>
      <c r="Q98" s="209">
        <v>0.00018000000000000001</v>
      </c>
      <c r="R98" s="209">
        <f>Q98*H98</f>
        <v>0.0045000000000000005</v>
      </c>
      <c r="S98" s="209">
        <v>0</v>
      </c>
      <c r="T98" s="210">
        <f>S98*H98</f>
        <v>0</v>
      </c>
      <c r="AR98" s="16" t="s">
        <v>124</v>
      </c>
      <c r="AT98" s="16" t="s">
        <v>119</v>
      </c>
      <c r="AU98" s="16" t="s">
        <v>78</v>
      </c>
      <c r="AY98" s="16" t="s">
        <v>116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74</v>
      </c>
      <c r="BK98" s="211">
        <f>ROUND(I98*H98,2)</f>
        <v>0</v>
      </c>
      <c r="BL98" s="16" t="s">
        <v>124</v>
      </c>
      <c r="BM98" s="16" t="s">
        <v>134</v>
      </c>
    </row>
    <row r="99" s="1" customFormat="1" ht="16.5" customHeight="1">
      <c r="B99" s="37"/>
      <c r="C99" s="200" t="s">
        <v>135</v>
      </c>
      <c r="D99" s="200" t="s">
        <v>119</v>
      </c>
      <c r="E99" s="201" t="s">
        <v>136</v>
      </c>
      <c r="F99" s="202" t="s">
        <v>137</v>
      </c>
      <c r="G99" s="203" t="s">
        <v>133</v>
      </c>
      <c r="H99" s="204">
        <v>25</v>
      </c>
      <c r="I99" s="205"/>
      <c r="J99" s="206">
        <f>ROUND(I99*H99,2)</f>
        <v>0</v>
      </c>
      <c r="K99" s="202" t="s">
        <v>123</v>
      </c>
      <c r="L99" s="42"/>
      <c r="M99" s="207" t="s">
        <v>1</v>
      </c>
      <c r="N99" s="208" t="s">
        <v>40</v>
      </c>
      <c r="O99" s="78"/>
      <c r="P99" s="209">
        <f>O99*H99</f>
        <v>0</v>
      </c>
      <c r="Q99" s="209">
        <v>0</v>
      </c>
      <c r="R99" s="209">
        <f>Q99*H99</f>
        <v>0</v>
      </c>
      <c r="S99" s="209">
        <v>0</v>
      </c>
      <c r="T99" s="210">
        <f>S99*H99</f>
        <v>0</v>
      </c>
      <c r="AR99" s="16" t="s">
        <v>124</v>
      </c>
      <c r="AT99" s="16" t="s">
        <v>119</v>
      </c>
      <c r="AU99" s="16" t="s">
        <v>78</v>
      </c>
      <c r="AY99" s="16" t="s">
        <v>116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74</v>
      </c>
      <c r="BK99" s="211">
        <f>ROUND(I99*H99,2)</f>
        <v>0</v>
      </c>
      <c r="BL99" s="16" t="s">
        <v>124</v>
      </c>
      <c r="BM99" s="16" t="s">
        <v>138</v>
      </c>
    </row>
    <row r="100" s="11" customFormat="1">
      <c r="B100" s="212"/>
      <c r="C100" s="213"/>
      <c r="D100" s="214" t="s">
        <v>139</v>
      </c>
      <c r="E100" s="215" t="s">
        <v>1</v>
      </c>
      <c r="F100" s="216" t="s">
        <v>140</v>
      </c>
      <c r="G100" s="213"/>
      <c r="H100" s="217">
        <v>24</v>
      </c>
      <c r="I100" s="218"/>
      <c r="J100" s="213"/>
      <c r="K100" s="213"/>
      <c r="L100" s="219"/>
      <c r="M100" s="220"/>
      <c r="N100" s="221"/>
      <c r="O100" s="221"/>
      <c r="P100" s="221"/>
      <c r="Q100" s="221"/>
      <c r="R100" s="221"/>
      <c r="S100" s="221"/>
      <c r="T100" s="222"/>
      <c r="AT100" s="223" t="s">
        <v>139</v>
      </c>
      <c r="AU100" s="223" t="s">
        <v>78</v>
      </c>
      <c r="AV100" s="11" t="s">
        <v>78</v>
      </c>
      <c r="AW100" s="11" t="s">
        <v>32</v>
      </c>
      <c r="AX100" s="11" t="s">
        <v>69</v>
      </c>
      <c r="AY100" s="223" t="s">
        <v>116</v>
      </c>
    </row>
    <row r="101" s="11" customFormat="1">
      <c r="B101" s="212"/>
      <c r="C101" s="213"/>
      <c r="D101" s="214" t="s">
        <v>139</v>
      </c>
      <c r="E101" s="215" t="s">
        <v>1</v>
      </c>
      <c r="F101" s="216" t="s">
        <v>141</v>
      </c>
      <c r="G101" s="213"/>
      <c r="H101" s="217">
        <v>1</v>
      </c>
      <c r="I101" s="218"/>
      <c r="J101" s="213"/>
      <c r="K101" s="213"/>
      <c r="L101" s="219"/>
      <c r="M101" s="220"/>
      <c r="N101" s="221"/>
      <c r="O101" s="221"/>
      <c r="P101" s="221"/>
      <c r="Q101" s="221"/>
      <c r="R101" s="221"/>
      <c r="S101" s="221"/>
      <c r="T101" s="222"/>
      <c r="AT101" s="223" t="s">
        <v>139</v>
      </c>
      <c r="AU101" s="223" t="s">
        <v>78</v>
      </c>
      <c r="AV101" s="11" t="s">
        <v>78</v>
      </c>
      <c r="AW101" s="11" t="s">
        <v>32</v>
      </c>
      <c r="AX101" s="11" t="s">
        <v>69</v>
      </c>
      <c r="AY101" s="223" t="s">
        <v>116</v>
      </c>
    </row>
    <row r="102" s="12" customFormat="1">
      <c r="B102" s="224"/>
      <c r="C102" s="225"/>
      <c r="D102" s="214" t="s">
        <v>139</v>
      </c>
      <c r="E102" s="226" t="s">
        <v>1</v>
      </c>
      <c r="F102" s="227" t="s">
        <v>142</v>
      </c>
      <c r="G102" s="225"/>
      <c r="H102" s="228">
        <v>25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AT102" s="234" t="s">
        <v>139</v>
      </c>
      <c r="AU102" s="234" t="s">
        <v>78</v>
      </c>
      <c r="AV102" s="12" t="s">
        <v>124</v>
      </c>
      <c r="AW102" s="12" t="s">
        <v>32</v>
      </c>
      <c r="AX102" s="12" t="s">
        <v>74</v>
      </c>
      <c r="AY102" s="234" t="s">
        <v>116</v>
      </c>
    </row>
    <row r="103" s="1" customFormat="1" ht="16.5" customHeight="1">
      <c r="B103" s="37"/>
      <c r="C103" s="200" t="s">
        <v>143</v>
      </c>
      <c r="D103" s="200" t="s">
        <v>119</v>
      </c>
      <c r="E103" s="201" t="s">
        <v>144</v>
      </c>
      <c r="F103" s="202" t="s">
        <v>145</v>
      </c>
      <c r="G103" s="203" t="s">
        <v>133</v>
      </c>
      <c r="H103" s="204">
        <v>25</v>
      </c>
      <c r="I103" s="205"/>
      <c r="J103" s="206">
        <f>ROUND(I103*H103,2)</f>
        <v>0</v>
      </c>
      <c r="K103" s="202" t="s">
        <v>123</v>
      </c>
      <c r="L103" s="42"/>
      <c r="M103" s="207" t="s">
        <v>1</v>
      </c>
      <c r="N103" s="208" t="s">
        <v>40</v>
      </c>
      <c r="O103" s="78"/>
      <c r="P103" s="209">
        <f>O103*H103</f>
        <v>0</v>
      </c>
      <c r="Q103" s="209">
        <v>9.0000000000000006E-05</v>
      </c>
      <c r="R103" s="209">
        <f>Q103*H103</f>
        <v>0.0022500000000000003</v>
      </c>
      <c r="S103" s="209">
        <v>0</v>
      </c>
      <c r="T103" s="210">
        <f>S103*H103</f>
        <v>0</v>
      </c>
      <c r="AR103" s="16" t="s">
        <v>124</v>
      </c>
      <c r="AT103" s="16" t="s">
        <v>119</v>
      </c>
      <c r="AU103" s="16" t="s">
        <v>78</v>
      </c>
      <c r="AY103" s="16" t="s">
        <v>116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74</v>
      </c>
      <c r="BK103" s="211">
        <f>ROUND(I103*H103,2)</f>
        <v>0</v>
      </c>
      <c r="BL103" s="16" t="s">
        <v>124</v>
      </c>
      <c r="BM103" s="16" t="s">
        <v>146</v>
      </c>
    </row>
    <row r="104" s="1" customFormat="1" ht="16.5" customHeight="1">
      <c r="B104" s="37"/>
      <c r="C104" s="200" t="s">
        <v>147</v>
      </c>
      <c r="D104" s="200" t="s">
        <v>119</v>
      </c>
      <c r="E104" s="201" t="s">
        <v>148</v>
      </c>
      <c r="F104" s="202" t="s">
        <v>149</v>
      </c>
      <c r="G104" s="203" t="s">
        <v>122</v>
      </c>
      <c r="H104" s="204">
        <v>727.96500000000003</v>
      </c>
      <c r="I104" s="205"/>
      <c r="J104" s="206">
        <f>ROUND(I104*H104,2)</f>
        <v>0</v>
      </c>
      <c r="K104" s="202" t="s">
        <v>123</v>
      </c>
      <c r="L104" s="42"/>
      <c r="M104" s="207" t="s">
        <v>1</v>
      </c>
      <c r="N104" s="208" t="s">
        <v>40</v>
      </c>
      <c r="O104" s="78"/>
      <c r="P104" s="209">
        <f>O104*H104</f>
        <v>0</v>
      </c>
      <c r="Q104" s="209">
        <v>0</v>
      </c>
      <c r="R104" s="209">
        <f>Q104*H104</f>
        <v>0</v>
      </c>
      <c r="S104" s="209">
        <v>0.44</v>
      </c>
      <c r="T104" s="210">
        <f>S104*H104</f>
        <v>320.30459999999999</v>
      </c>
      <c r="AR104" s="16" t="s">
        <v>124</v>
      </c>
      <c r="AT104" s="16" t="s">
        <v>119</v>
      </c>
      <c r="AU104" s="16" t="s">
        <v>78</v>
      </c>
      <c r="AY104" s="16" t="s">
        <v>116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74</v>
      </c>
      <c r="BK104" s="211">
        <f>ROUND(I104*H104,2)</f>
        <v>0</v>
      </c>
      <c r="BL104" s="16" t="s">
        <v>124</v>
      </c>
      <c r="BM104" s="16" t="s">
        <v>150</v>
      </c>
    </row>
    <row r="105" s="11" customFormat="1">
      <c r="B105" s="212"/>
      <c r="C105" s="213"/>
      <c r="D105" s="214" t="s">
        <v>139</v>
      </c>
      <c r="E105" s="215" t="s">
        <v>1</v>
      </c>
      <c r="F105" s="216" t="s">
        <v>151</v>
      </c>
      <c r="G105" s="213"/>
      <c r="H105" s="217">
        <v>727.96500000000003</v>
      </c>
      <c r="I105" s="218"/>
      <c r="J105" s="213"/>
      <c r="K105" s="213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139</v>
      </c>
      <c r="AU105" s="223" t="s">
        <v>78</v>
      </c>
      <c r="AV105" s="11" t="s">
        <v>78</v>
      </c>
      <c r="AW105" s="11" t="s">
        <v>32</v>
      </c>
      <c r="AX105" s="11" t="s">
        <v>69</v>
      </c>
      <c r="AY105" s="223" t="s">
        <v>116</v>
      </c>
    </row>
    <row r="106" s="12" customFormat="1">
      <c r="B106" s="224"/>
      <c r="C106" s="225"/>
      <c r="D106" s="214" t="s">
        <v>139</v>
      </c>
      <c r="E106" s="226" t="s">
        <v>1</v>
      </c>
      <c r="F106" s="227" t="s">
        <v>142</v>
      </c>
      <c r="G106" s="225"/>
      <c r="H106" s="228">
        <v>727.96500000000003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AT106" s="234" t="s">
        <v>139</v>
      </c>
      <c r="AU106" s="234" t="s">
        <v>78</v>
      </c>
      <c r="AV106" s="12" t="s">
        <v>124</v>
      </c>
      <c r="AW106" s="12" t="s">
        <v>32</v>
      </c>
      <c r="AX106" s="12" t="s">
        <v>74</v>
      </c>
      <c r="AY106" s="234" t="s">
        <v>116</v>
      </c>
    </row>
    <row r="107" s="1" customFormat="1" ht="16.5" customHeight="1">
      <c r="B107" s="37"/>
      <c r="C107" s="200" t="s">
        <v>152</v>
      </c>
      <c r="D107" s="200" t="s">
        <v>119</v>
      </c>
      <c r="E107" s="201" t="s">
        <v>153</v>
      </c>
      <c r="F107" s="202" t="s">
        <v>154</v>
      </c>
      <c r="G107" s="203" t="s">
        <v>122</v>
      </c>
      <c r="H107" s="204">
        <v>61.5</v>
      </c>
      <c r="I107" s="205"/>
      <c r="J107" s="206">
        <f>ROUND(I107*H107,2)</f>
        <v>0</v>
      </c>
      <c r="K107" s="202" t="s">
        <v>123</v>
      </c>
      <c r="L107" s="42"/>
      <c r="M107" s="207" t="s">
        <v>1</v>
      </c>
      <c r="N107" s="208" t="s">
        <v>40</v>
      </c>
      <c r="O107" s="78"/>
      <c r="P107" s="209">
        <f>O107*H107</f>
        <v>0</v>
      </c>
      <c r="Q107" s="209">
        <v>8.0000000000000007E-05</v>
      </c>
      <c r="R107" s="209">
        <f>Q107*H107</f>
        <v>0.0049200000000000008</v>
      </c>
      <c r="S107" s="209">
        <v>0.25600000000000001</v>
      </c>
      <c r="T107" s="210">
        <f>S107*H107</f>
        <v>15.744</v>
      </c>
      <c r="AR107" s="16" t="s">
        <v>124</v>
      </c>
      <c r="AT107" s="16" t="s">
        <v>119</v>
      </c>
      <c r="AU107" s="16" t="s">
        <v>78</v>
      </c>
      <c r="AY107" s="16" t="s">
        <v>116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74</v>
      </c>
      <c r="BK107" s="211">
        <f>ROUND(I107*H107,2)</f>
        <v>0</v>
      </c>
      <c r="BL107" s="16" t="s">
        <v>124</v>
      </c>
      <c r="BM107" s="16" t="s">
        <v>155</v>
      </c>
    </row>
    <row r="108" s="11" customFormat="1">
      <c r="B108" s="212"/>
      <c r="C108" s="213"/>
      <c r="D108" s="214" t="s">
        <v>139</v>
      </c>
      <c r="E108" s="215" t="s">
        <v>1</v>
      </c>
      <c r="F108" s="216" t="s">
        <v>156</v>
      </c>
      <c r="G108" s="213"/>
      <c r="H108" s="217">
        <v>61.5</v>
      </c>
      <c r="I108" s="218"/>
      <c r="J108" s="213"/>
      <c r="K108" s="213"/>
      <c r="L108" s="219"/>
      <c r="M108" s="220"/>
      <c r="N108" s="221"/>
      <c r="O108" s="221"/>
      <c r="P108" s="221"/>
      <c r="Q108" s="221"/>
      <c r="R108" s="221"/>
      <c r="S108" s="221"/>
      <c r="T108" s="222"/>
      <c r="AT108" s="223" t="s">
        <v>139</v>
      </c>
      <c r="AU108" s="223" t="s">
        <v>78</v>
      </c>
      <c r="AV108" s="11" t="s">
        <v>78</v>
      </c>
      <c r="AW108" s="11" t="s">
        <v>32</v>
      </c>
      <c r="AX108" s="11" t="s">
        <v>69</v>
      </c>
      <c r="AY108" s="223" t="s">
        <v>116</v>
      </c>
    </row>
    <row r="109" s="12" customFormat="1">
      <c r="B109" s="224"/>
      <c r="C109" s="225"/>
      <c r="D109" s="214" t="s">
        <v>139</v>
      </c>
      <c r="E109" s="226" t="s">
        <v>1</v>
      </c>
      <c r="F109" s="227" t="s">
        <v>142</v>
      </c>
      <c r="G109" s="225"/>
      <c r="H109" s="228">
        <v>61.5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AT109" s="234" t="s">
        <v>139</v>
      </c>
      <c r="AU109" s="234" t="s">
        <v>78</v>
      </c>
      <c r="AV109" s="12" t="s">
        <v>124</v>
      </c>
      <c r="AW109" s="12" t="s">
        <v>32</v>
      </c>
      <c r="AX109" s="12" t="s">
        <v>74</v>
      </c>
      <c r="AY109" s="234" t="s">
        <v>116</v>
      </c>
    </row>
    <row r="110" s="1" customFormat="1" ht="16.5" customHeight="1">
      <c r="B110" s="37"/>
      <c r="C110" s="200" t="s">
        <v>157</v>
      </c>
      <c r="D110" s="200" t="s">
        <v>119</v>
      </c>
      <c r="E110" s="201" t="s">
        <v>158</v>
      </c>
      <c r="F110" s="202" t="s">
        <v>159</v>
      </c>
      <c r="G110" s="203" t="s">
        <v>160</v>
      </c>
      <c r="H110" s="204">
        <v>5.25</v>
      </c>
      <c r="I110" s="205"/>
      <c r="J110" s="206">
        <f>ROUND(I110*H110,2)</f>
        <v>0</v>
      </c>
      <c r="K110" s="202" t="s">
        <v>123</v>
      </c>
      <c r="L110" s="42"/>
      <c r="M110" s="207" t="s">
        <v>1</v>
      </c>
      <c r="N110" s="208" t="s">
        <v>40</v>
      </c>
      <c r="O110" s="78"/>
      <c r="P110" s="209">
        <f>O110*H110</f>
        <v>0</v>
      </c>
      <c r="Q110" s="209">
        <v>0</v>
      </c>
      <c r="R110" s="209">
        <f>Q110*H110</f>
        <v>0</v>
      </c>
      <c r="S110" s="209">
        <v>0</v>
      </c>
      <c r="T110" s="210">
        <f>S110*H110</f>
        <v>0</v>
      </c>
      <c r="AR110" s="16" t="s">
        <v>124</v>
      </c>
      <c r="AT110" s="16" t="s">
        <v>119</v>
      </c>
      <c r="AU110" s="16" t="s">
        <v>78</v>
      </c>
      <c r="AY110" s="16" t="s">
        <v>116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74</v>
      </c>
      <c r="BK110" s="211">
        <f>ROUND(I110*H110,2)</f>
        <v>0</v>
      </c>
      <c r="BL110" s="16" t="s">
        <v>124</v>
      </c>
      <c r="BM110" s="16" t="s">
        <v>161</v>
      </c>
    </row>
    <row r="111" s="13" customFormat="1">
      <c r="B111" s="235"/>
      <c r="C111" s="236"/>
      <c r="D111" s="214" t="s">
        <v>139</v>
      </c>
      <c r="E111" s="237" t="s">
        <v>1</v>
      </c>
      <c r="F111" s="238" t="s">
        <v>162</v>
      </c>
      <c r="G111" s="236"/>
      <c r="H111" s="237" t="s">
        <v>1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AT111" s="244" t="s">
        <v>139</v>
      </c>
      <c r="AU111" s="244" t="s">
        <v>78</v>
      </c>
      <c r="AV111" s="13" t="s">
        <v>74</v>
      </c>
      <c r="AW111" s="13" t="s">
        <v>32</v>
      </c>
      <c r="AX111" s="13" t="s">
        <v>69</v>
      </c>
      <c r="AY111" s="244" t="s">
        <v>116</v>
      </c>
    </row>
    <row r="112" s="11" customFormat="1">
      <c r="B112" s="212"/>
      <c r="C112" s="213"/>
      <c r="D112" s="214" t="s">
        <v>139</v>
      </c>
      <c r="E112" s="215" t="s">
        <v>1</v>
      </c>
      <c r="F112" s="216" t="s">
        <v>163</v>
      </c>
      <c r="G112" s="213"/>
      <c r="H112" s="217">
        <v>5.25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139</v>
      </c>
      <c r="AU112" s="223" t="s">
        <v>78</v>
      </c>
      <c r="AV112" s="11" t="s">
        <v>78</v>
      </c>
      <c r="AW112" s="11" t="s">
        <v>32</v>
      </c>
      <c r="AX112" s="11" t="s">
        <v>69</v>
      </c>
      <c r="AY112" s="223" t="s">
        <v>116</v>
      </c>
    </row>
    <row r="113" s="12" customFormat="1">
      <c r="B113" s="224"/>
      <c r="C113" s="225"/>
      <c r="D113" s="214" t="s">
        <v>139</v>
      </c>
      <c r="E113" s="226" t="s">
        <v>1</v>
      </c>
      <c r="F113" s="227" t="s">
        <v>142</v>
      </c>
      <c r="G113" s="225"/>
      <c r="H113" s="228">
        <v>5.25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AT113" s="234" t="s">
        <v>139</v>
      </c>
      <c r="AU113" s="234" t="s">
        <v>78</v>
      </c>
      <c r="AV113" s="12" t="s">
        <v>124</v>
      </c>
      <c r="AW113" s="12" t="s">
        <v>32</v>
      </c>
      <c r="AX113" s="12" t="s">
        <v>74</v>
      </c>
      <c r="AY113" s="234" t="s">
        <v>116</v>
      </c>
    </row>
    <row r="114" s="1" customFormat="1" ht="16.5" customHeight="1">
      <c r="B114" s="37"/>
      <c r="C114" s="200" t="s">
        <v>164</v>
      </c>
      <c r="D114" s="200" t="s">
        <v>119</v>
      </c>
      <c r="E114" s="201" t="s">
        <v>165</v>
      </c>
      <c r="F114" s="202" t="s">
        <v>166</v>
      </c>
      <c r="G114" s="203" t="s">
        <v>160</v>
      </c>
      <c r="H114" s="204">
        <v>99.629999999999995</v>
      </c>
      <c r="I114" s="205"/>
      <c r="J114" s="206">
        <f>ROUND(I114*H114,2)</f>
        <v>0</v>
      </c>
      <c r="K114" s="202" t="s">
        <v>123</v>
      </c>
      <c r="L114" s="42"/>
      <c r="M114" s="207" t="s">
        <v>1</v>
      </c>
      <c r="N114" s="208" t="s">
        <v>40</v>
      </c>
      <c r="O114" s="78"/>
      <c r="P114" s="209">
        <f>O114*H114</f>
        <v>0</v>
      </c>
      <c r="Q114" s="209">
        <v>0</v>
      </c>
      <c r="R114" s="209">
        <f>Q114*H114</f>
        <v>0</v>
      </c>
      <c r="S114" s="209">
        <v>0</v>
      </c>
      <c r="T114" s="210">
        <f>S114*H114</f>
        <v>0</v>
      </c>
      <c r="AR114" s="16" t="s">
        <v>124</v>
      </c>
      <c r="AT114" s="16" t="s">
        <v>119</v>
      </c>
      <c r="AU114" s="16" t="s">
        <v>78</v>
      </c>
      <c r="AY114" s="16" t="s">
        <v>116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74</v>
      </c>
      <c r="BK114" s="211">
        <f>ROUND(I114*H114,2)</f>
        <v>0</v>
      </c>
      <c r="BL114" s="16" t="s">
        <v>124</v>
      </c>
      <c r="BM114" s="16" t="s">
        <v>167</v>
      </c>
    </row>
    <row r="115" s="11" customFormat="1">
      <c r="B115" s="212"/>
      <c r="C115" s="213"/>
      <c r="D115" s="214" t="s">
        <v>139</v>
      </c>
      <c r="E115" s="215" t="s">
        <v>1</v>
      </c>
      <c r="F115" s="216" t="s">
        <v>168</v>
      </c>
      <c r="G115" s="213"/>
      <c r="H115" s="217">
        <v>76.347999999999999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AT115" s="223" t="s">
        <v>139</v>
      </c>
      <c r="AU115" s="223" t="s">
        <v>78</v>
      </c>
      <c r="AV115" s="11" t="s">
        <v>78</v>
      </c>
      <c r="AW115" s="11" t="s">
        <v>32</v>
      </c>
      <c r="AX115" s="11" t="s">
        <v>69</v>
      </c>
      <c r="AY115" s="223" t="s">
        <v>116</v>
      </c>
    </row>
    <row r="116" s="11" customFormat="1">
      <c r="B116" s="212"/>
      <c r="C116" s="213"/>
      <c r="D116" s="214" t="s">
        <v>139</v>
      </c>
      <c r="E116" s="215" t="s">
        <v>1</v>
      </c>
      <c r="F116" s="216" t="s">
        <v>169</v>
      </c>
      <c r="G116" s="213"/>
      <c r="H116" s="217">
        <v>23.282</v>
      </c>
      <c r="I116" s="218"/>
      <c r="J116" s="213"/>
      <c r="K116" s="213"/>
      <c r="L116" s="219"/>
      <c r="M116" s="220"/>
      <c r="N116" s="221"/>
      <c r="O116" s="221"/>
      <c r="P116" s="221"/>
      <c r="Q116" s="221"/>
      <c r="R116" s="221"/>
      <c r="S116" s="221"/>
      <c r="T116" s="222"/>
      <c r="AT116" s="223" t="s">
        <v>139</v>
      </c>
      <c r="AU116" s="223" t="s">
        <v>78</v>
      </c>
      <c r="AV116" s="11" t="s">
        <v>78</v>
      </c>
      <c r="AW116" s="11" t="s">
        <v>32</v>
      </c>
      <c r="AX116" s="11" t="s">
        <v>69</v>
      </c>
      <c r="AY116" s="223" t="s">
        <v>116</v>
      </c>
    </row>
    <row r="117" s="12" customFormat="1">
      <c r="B117" s="224"/>
      <c r="C117" s="225"/>
      <c r="D117" s="214" t="s">
        <v>139</v>
      </c>
      <c r="E117" s="226" t="s">
        <v>1</v>
      </c>
      <c r="F117" s="227" t="s">
        <v>142</v>
      </c>
      <c r="G117" s="225"/>
      <c r="H117" s="228">
        <v>99.629999999999995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AT117" s="234" t="s">
        <v>139</v>
      </c>
      <c r="AU117" s="234" t="s">
        <v>78</v>
      </c>
      <c r="AV117" s="12" t="s">
        <v>124</v>
      </c>
      <c r="AW117" s="12" t="s">
        <v>32</v>
      </c>
      <c r="AX117" s="12" t="s">
        <v>74</v>
      </c>
      <c r="AY117" s="234" t="s">
        <v>116</v>
      </c>
    </row>
    <row r="118" s="1" customFormat="1" ht="16.5" customHeight="1">
      <c r="B118" s="37"/>
      <c r="C118" s="200" t="s">
        <v>170</v>
      </c>
      <c r="D118" s="200" t="s">
        <v>119</v>
      </c>
      <c r="E118" s="201" t="s">
        <v>171</v>
      </c>
      <c r="F118" s="202" t="s">
        <v>172</v>
      </c>
      <c r="G118" s="203" t="s">
        <v>160</v>
      </c>
      <c r="H118" s="204">
        <v>381.36900000000003</v>
      </c>
      <c r="I118" s="205"/>
      <c r="J118" s="206">
        <f>ROUND(I118*H118,2)</f>
        <v>0</v>
      </c>
      <c r="K118" s="202" t="s">
        <v>123</v>
      </c>
      <c r="L118" s="42"/>
      <c r="M118" s="207" t="s">
        <v>1</v>
      </c>
      <c r="N118" s="208" t="s">
        <v>40</v>
      </c>
      <c r="O118" s="78"/>
      <c r="P118" s="209">
        <f>O118*H118</f>
        <v>0</v>
      </c>
      <c r="Q118" s="209">
        <v>0</v>
      </c>
      <c r="R118" s="209">
        <f>Q118*H118</f>
        <v>0</v>
      </c>
      <c r="S118" s="209">
        <v>0</v>
      </c>
      <c r="T118" s="210">
        <f>S118*H118</f>
        <v>0</v>
      </c>
      <c r="AR118" s="16" t="s">
        <v>124</v>
      </c>
      <c r="AT118" s="16" t="s">
        <v>119</v>
      </c>
      <c r="AU118" s="16" t="s">
        <v>78</v>
      </c>
      <c r="AY118" s="16" t="s">
        <v>116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74</v>
      </c>
      <c r="BK118" s="211">
        <f>ROUND(I118*H118,2)</f>
        <v>0</v>
      </c>
      <c r="BL118" s="16" t="s">
        <v>124</v>
      </c>
      <c r="BM118" s="16" t="s">
        <v>173</v>
      </c>
    </row>
    <row r="119" s="13" customFormat="1">
      <c r="B119" s="235"/>
      <c r="C119" s="236"/>
      <c r="D119" s="214" t="s">
        <v>139</v>
      </c>
      <c r="E119" s="237" t="s">
        <v>1</v>
      </c>
      <c r="F119" s="238" t="s">
        <v>174</v>
      </c>
      <c r="G119" s="236"/>
      <c r="H119" s="237" t="s">
        <v>1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139</v>
      </c>
      <c r="AU119" s="244" t="s">
        <v>78</v>
      </c>
      <c r="AV119" s="13" t="s">
        <v>74</v>
      </c>
      <c r="AW119" s="13" t="s">
        <v>32</v>
      </c>
      <c r="AX119" s="13" t="s">
        <v>69</v>
      </c>
      <c r="AY119" s="244" t="s">
        <v>116</v>
      </c>
    </row>
    <row r="120" s="11" customFormat="1">
      <c r="B120" s="212"/>
      <c r="C120" s="213"/>
      <c r="D120" s="214" t="s">
        <v>139</v>
      </c>
      <c r="E120" s="215" t="s">
        <v>1</v>
      </c>
      <c r="F120" s="216" t="s">
        <v>175</v>
      </c>
      <c r="G120" s="213"/>
      <c r="H120" s="217">
        <v>132.33600000000001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139</v>
      </c>
      <c r="AU120" s="223" t="s">
        <v>78</v>
      </c>
      <c r="AV120" s="11" t="s">
        <v>78</v>
      </c>
      <c r="AW120" s="11" t="s">
        <v>32</v>
      </c>
      <c r="AX120" s="11" t="s">
        <v>69</v>
      </c>
      <c r="AY120" s="223" t="s">
        <v>116</v>
      </c>
    </row>
    <row r="121" s="11" customFormat="1">
      <c r="B121" s="212"/>
      <c r="C121" s="213"/>
      <c r="D121" s="214" t="s">
        <v>139</v>
      </c>
      <c r="E121" s="215" t="s">
        <v>1</v>
      </c>
      <c r="F121" s="216" t="s">
        <v>176</v>
      </c>
      <c r="G121" s="213"/>
      <c r="H121" s="217">
        <v>36.686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139</v>
      </c>
      <c r="AU121" s="223" t="s">
        <v>78</v>
      </c>
      <c r="AV121" s="11" t="s">
        <v>78</v>
      </c>
      <c r="AW121" s="11" t="s">
        <v>32</v>
      </c>
      <c r="AX121" s="11" t="s">
        <v>69</v>
      </c>
      <c r="AY121" s="223" t="s">
        <v>116</v>
      </c>
    </row>
    <row r="122" s="11" customFormat="1">
      <c r="B122" s="212"/>
      <c r="C122" s="213"/>
      <c r="D122" s="214" t="s">
        <v>139</v>
      </c>
      <c r="E122" s="215" t="s">
        <v>1</v>
      </c>
      <c r="F122" s="216" t="s">
        <v>177</v>
      </c>
      <c r="G122" s="213"/>
      <c r="H122" s="217">
        <v>135.999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139</v>
      </c>
      <c r="AU122" s="223" t="s">
        <v>78</v>
      </c>
      <c r="AV122" s="11" t="s">
        <v>78</v>
      </c>
      <c r="AW122" s="11" t="s">
        <v>32</v>
      </c>
      <c r="AX122" s="11" t="s">
        <v>69</v>
      </c>
      <c r="AY122" s="223" t="s">
        <v>116</v>
      </c>
    </row>
    <row r="123" s="14" customFormat="1">
      <c r="B123" s="245"/>
      <c r="C123" s="246"/>
      <c r="D123" s="214" t="s">
        <v>139</v>
      </c>
      <c r="E123" s="247" t="s">
        <v>1</v>
      </c>
      <c r="F123" s="248" t="s">
        <v>178</v>
      </c>
      <c r="G123" s="246"/>
      <c r="H123" s="249">
        <v>305.02100000000002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AT123" s="255" t="s">
        <v>139</v>
      </c>
      <c r="AU123" s="255" t="s">
        <v>78</v>
      </c>
      <c r="AV123" s="14" t="s">
        <v>179</v>
      </c>
      <c r="AW123" s="14" t="s">
        <v>32</v>
      </c>
      <c r="AX123" s="14" t="s">
        <v>69</v>
      </c>
      <c r="AY123" s="255" t="s">
        <v>116</v>
      </c>
    </row>
    <row r="124" s="13" customFormat="1">
      <c r="B124" s="235"/>
      <c r="C124" s="236"/>
      <c r="D124" s="214" t="s">
        <v>139</v>
      </c>
      <c r="E124" s="237" t="s">
        <v>1</v>
      </c>
      <c r="F124" s="238" t="s">
        <v>180</v>
      </c>
      <c r="G124" s="236"/>
      <c r="H124" s="237" t="s">
        <v>1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139</v>
      </c>
      <c r="AU124" s="244" t="s">
        <v>78</v>
      </c>
      <c r="AV124" s="13" t="s">
        <v>74</v>
      </c>
      <c r="AW124" s="13" t="s">
        <v>32</v>
      </c>
      <c r="AX124" s="13" t="s">
        <v>69</v>
      </c>
      <c r="AY124" s="244" t="s">
        <v>116</v>
      </c>
    </row>
    <row r="125" s="11" customFormat="1">
      <c r="B125" s="212"/>
      <c r="C125" s="213"/>
      <c r="D125" s="214" t="s">
        <v>139</v>
      </c>
      <c r="E125" s="215" t="s">
        <v>1</v>
      </c>
      <c r="F125" s="216" t="s">
        <v>168</v>
      </c>
      <c r="G125" s="213"/>
      <c r="H125" s="217">
        <v>76.347999999999999</v>
      </c>
      <c r="I125" s="218"/>
      <c r="J125" s="213"/>
      <c r="K125" s="213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139</v>
      </c>
      <c r="AU125" s="223" t="s">
        <v>78</v>
      </c>
      <c r="AV125" s="11" t="s">
        <v>78</v>
      </c>
      <c r="AW125" s="11" t="s">
        <v>32</v>
      </c>
      <c r="AX125" s="11" t="s">
        <v>69</v>
      </c>
      <c r="AY125" s="223" t="s">
        <v>116</v>
      </c>
    </row>
    <row r="126" s="12" customFormat="1">
      <c r="B126" s="224"/>
      <c r="C126" s="225"/>
      <c r="D126" s="214" t="s">
        <v>139</v>
      </c>
      <c r="E126" s="226" t="s">
        <v>1</v>
      </c>
      <c r="F126" s="227" t="s">
        <v>142</v>
      </c>
      <c r="G126" s="225"/>
      <c r="H126" s="228">
        <v>381.36900000000003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AT126" s="234" t="s">
        <v>139</v>
      </c>
      <c r="AU126" s="234" t="s">
        <v>78</v>
      </c>
      <c r="AV126" s="12" t="s">
        <v>124</v>
      </c>
      <c r="AW126" s="12" t="s">
        <v>32</v>
      </c>
      <c r="AX126" s="12" t="s">
        <v>74</v>
      </c>
      <c r="AY126" s="234" t="s">
        <v>116</v>
      </c>
    </row>
    <row r="127" s="1" customFormat="1" ht="16.5" customHeight="1">
      <c r="B127" s="37"/>
      <c r="C127" s="200" t="s">
        <v>181</v>
      </c>
      <c r="D127" s="200" t="s">
        <v>119</v>
      </c>
      <c r="E127" s="201" t="s">
        <v>182</v>
      </c>
      <c r="F127" s="202" t="s">
        <v>183</v>
      </c>
      <c r="G127" s="203" t="s">
        <v>160</v>
      </c>
      <c r="H127" s="204">
        <v>381.36900000000003</v>
      </c>
      <c r="I127" s="205"/>
      <c r="J127" s="206">
        <f>ROUND(I127*H127,2)</f>
        <v>0</v>
      </c>
      <c r="K127" s="202" t="s">
        <v>123</v>
      </c>
      <c r="L127" s="42"/>
      <c r="M127" s="207" t="s">
        <v>1</v>
      </c>
      <c r="N127" s="208" t="s">
        <v>40</v>
      </c>
      <c r="O127" s="78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10">
        <f>S127*H127</f>
        <v>0</v>
      </c>
      <c r="AR127" s="16" t="s">
        <v>124</v>
      </c>
      <c r="AT127" s="16" t="s">
        <v>119</v>
      </c>
      <c r="AU127" s="16" t="s">
        <v>78</v>
      </c>
      <c r="AY127" s="16" t="s">
        <v>116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74</v>
      </c>
      <c r="BK127" s="211">
        <f>ROUND(I127*H127,2)</f>
        <v>0</v>
      </c>
      <c r="BL127" s="16" t="s">
        <v>124</v>
      </c>
      <c r="BM127" s="16" t="s">
        <v>184</v>
      </c>
    </row>
    <row r="128" s="1" customFormat="1" ht="16.5" customHeight="1">
      <c r="B128" s="37"/>
      <c r="C128" s="200" t="s">
        <v>185</v>
      </c>
      <c r="D128" s="200" t="s">
        <v>119</v>
      </c>
      <c r="E128" s="201" t="s">
        <v>186</v>
      </c>
      <c r="F128" s="202" t="s">
        <v>187</v>
      </c>
      <c r="G128" s="203" t="s">
        <v>160</v>
      </c>
      <c r="H128" s="204">
        <v>25.170000000000002</v>
      </c>
      <c r="I128" s="205"/>
      <c r="J128" s="206">
        <f>ROUND(I128*H128,2)</f>
        <v>0</v>
      </c>
      <c r="K128" s="202" t="s">
        <v>123</v>
      </c>
      <c r="L128" s="42"/>
      <c r="M128" s="207" t="s">
        <v>1</v>
      </c>
      <c r="N128" s="208" t="s">
        <v>40</v>
      </c>
      <c r="O128" s="78"/>
      <c r="P128" s="209">
        <f>O128*H128</f>
        <v>0</v>
      </c>
      <c r="Q128" s="209">
        <v>0</v>
      </c>
      <c r="R128" s="209">
        <f>Q128*H128</f>
        <v>0</v>
      </c>
      <c r="S128" s="209">
        <v>0</v>
      </c>
      <c r="T128" s="210">
        <f>S128*H128</f>
        <v>0</v>
      </c>
      <c r="AR128" s="16" t="s">
        <v>124</v>
      </c>
      <c r="AT128" s="16" t="s">
        <v>119</v>
      </c>
      <c r="AU128" s="16" t="s">
        <v>78</v>
      </c>
      <c r="AY128" s="16" t="s">
        <v>116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74</v>
      </c>
      <c r="BK128" s="211">
        <f>ROUND(I128*H128,2)</f>
        <v>0</v>
      </c>
      <c r="BL128" s="16" t="s">
        <v>124</v>
      </c>
      <c r="BM128" s="16" t="s">
        <v>188</v>
      </c>
    </row>
    <row r="129" s="11" customFormat="1">
      <c r="B129" s="212"/>
      <c r="C129" s="213"/>
      <c r="D129" s="214" t="s">
        <v>139</v>
      </c>
      <c r="E129" s="215" t="s">
        <v>1</v>
      </c>
      <c r="F129" s="216" t="s">
        <v>189</v>
      </c>
      <c r="G129" s="213"/>
      <c r="H129" s="217">
        <v>14.67</v>
      </c>
      <c r="I129" s="218"/>
      <c r="J129" s="213"/>
      <c r="K129" s="213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139</v>
      </c>
      <c r="AU129" s="223" t="s">
        <v>78</v>
      </c>
      <c r="AV129" s="11" t="s">
        <v>78</v>
      </c>
      <c r="AW129" s="11" t="s">
        <v>32</v>
      </c>
      <c r="AX129" s="11" t="s">
        <v>69</v>
      </c>
      <c r="AY129" s="223" t="s">
        <v>116</v>
      </c>
    </row>
    <row r="130" s="11" customFormat="1">
      <c r="B130" s="212"/>
      <c r="C130" s="213"/>
      <c r="D130" s="214" t="s">
        <v>139</v>
      </c>
      <c r="E130" s="215" t="s">
        <v>1</v>
      </c>
      <c r="F130" s="216" t="s">
        <v>190</v>
      </c>
      <c r="G130" s="213"/>
      <c r="H130" s="217">
        <v>10.5</v>
      </c>
      <c r="I130" s="218"/>
      <c r="J130" s="213"/>
      <c r="K130" s="213"/>
      <c r="L130" s="219"/>
      <c r="M130" s="220"/>
      <c r="N130" s="221"/>
      <c r="O130" s="221"/>
      <c r="P130" s="221"/>
      <c r="Q130" s="221"/>
      <c r="R130" s="221"/>
      <c r="S130" s="221"/>
      <c r="T130" s="222"/>
      <c r="AT130" s="223" t="s">
        <v>139</v>
      </c>
      <c r="AU130" s="223" t="s">
        <v>78</v>
      </c>
      <c r="AV130" s="11" t="s">
        <v>78</v>
      </c>
      <c r="AW130" s="11" t="s">
        <v>32</v>
      </c>
      <c r="AX130" s="11" t="s">
        <v>69</v>
      </c>
      <c r="AY130" s="223" t="s">
        <v>116</v>
      </c>
    </row>
    <row r="131" s="12" customFormat="1">
      <c r="B131" s="224"/>
      <c r="C131" s="225"/>
      <c r="D131" s="214" t="s">
        <v>139</v>
      </c>
      <c r="E131" s="226" t="s">
        <v>1</v>
      </c>
      <c r="F131" s="227" t="s">
        <v>142</v>
      </c>
      <c r="G131" s="225"/>
      <c r="H131" s="228">
        <v>25.170000000000002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AT131" s="234" t="s">
        <v>139</v>
      </c>
      <c r="AU131" s="234" t="s">
        <v>78</v>
      </c>
      <c r="AV131" s="12" t="s">
        <v>124</v>
      </c>
      <c r="AW131" s="12" t="s">
        <v>32</v>
      </c>
      <c r="AX131" s="12" t="s">
        <v>74</v>
      </c>
      <c r="AY131" s="234" t="s">
        <v>116</v>
      </c>
    </row>
    <row r="132" s="1" customFormat="1" ht="16.5" customHeight="1">
      <c r="B132" s="37"/>
      <c r="C132" s="200" t="s">
        <v>191</v>
      </c>
      <c r="D132" s="200" t="s">
        <v>119</v>
      </c>
      <c r="E132" s="201" t="s">
        <v>192</v>
      </c>
      <c r="F132" s="202" t="s">
        <v>193</v>
      </c>
      <c r="G132" s="203" t="s">
        <v>160</v>
      </c>
      <c r="H132" s="204">
        <v>25.170000000000002</v>
      </c>
      <c r="I132" s="205"/>
      <c r="J132" s="206">
        <f>ROUND(I132*H132,2)</f>
        <v>0</v>
      </c>
      <c r="K132" s="202" t="s">
        <v>123</v>
      </c>
      <c r="L132" s="42"/>
      <c r="M132" s="207" t="s">
        <v>1</v>
      </c>
      <c r="N132" s="208" t="s">
        <v>40</v>
      </c>
      <c r="O132" s="78"/>
      <c r="P132" s="209">
        <f>O132*H132</f>
        <v>0</v>
      </c>
      <c r="Q132" s="209">
        <v>0</v>
      </c>
      <c r="R132" s="209">
        <f>Q132*H132</f>
        <v>0</v>
      </c>
      <c r="S132" s="209">
        <v>0</v>
      </c>
      <c r="T132" s="210">
        <f>S132*H132</f>
        <v>0</v>
      </c>
      <c r="AR132" s="16" t="s">
        <v>124</v>
      </c>
      <c r="AT132" s="16" t="s">
        <v>119</v>
      </c>
      <c r="AU132" s="16" t="s">
        <v>78</v>
      </c>
      <c r="AY132" s="16" t="s">
        <v>116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74</v>
      </c>
      <c r="BK132" s="211">
        <f>ROUND(I132*H132,2)</f>
        <v>0</v>
      </c>
      <c r="BL132" s="16" t="s">
        <v>124</v>
      </c>
      <c r="BM132" s="16" t="s">
        <v>194</v>
      </c>
    </row>
    <row r="133" s="1" customFormat="1" ht="16.5" customHeight="1">
      <c r="B133" s="37"/>
      <c r="C133" s="200" t="s">
        <v>195</v>
      </c>
      <c r="D133" s="200" t="s">
        <v>119</v>
      </c>
      <c r="E133" s="201" t="s">
        <v>196</v>
      </c>
      <c r="F133" s="202" t="s">
        <v>197</v>
      </c>
      <c r="G133" s="203" t="s">
        <v>160</v>
      </c>
      <c r="H133" s="204">
        <v>24</v>
      </c>
      <c r="I133" s="205"/>
      <c r="J133" s="206">
        <f>ROUND(I133*H133,2)</f>
        <v>0</v>
      </c>
      <c r="K133" s="202" t="s">
        <v>123</v>
      </c>
      <c r="L133" s="42"/>
      <c r="M133" s="207" t="s">
        <v>1</v>
      </c>
      <c r="N133" s="208" t="s">
        <v>40</v>
      </c>
      <c r="O133" s="78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10">
        <f>S133*H133</f>
        <v>0</v>
      </c>
      <c r="AR133" s="16" t="s">
        <v>124</v>
      </c>
      <c r="AT133" s="16" t="s">
        <v>119</v>
      </c>
      <c r="AU133" s="16" t="s">
        <v>78</v>
      </c>
      <c r="AY133" s="16" t="s">
        <v>116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74</v>
      </c>
      <c r="BK133" s="211">
        <f>ROUND(I133*H133,2)</f>
        <v>0</v>
      </c>
      <c r="BL133" s="16" t="s">
        <v>124</v>
      </c>
      <c r="BM133" s="16" t="s">
        <v>198</v>
      </c>
    </row>
    <row r="134" s="13" customFormat="1">
      <c r="B134" s="235"/>
      <c r="C134" s="236"/>
      <c r="D134" s="214" t="s">
        <v>139</v>
      </c>
      <c r="E134" s="237" t="s">
        <v>1</v>
      </c>
      <c r="F134" s="238" t="s">
        <v>199</v>
      </c>
      <c r="G134" s="236"/>
      <c r="H134" s="237" t="s">
        <v>1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139</v>
      </c>
      <c r="AU134" s="244" t="s">
        <v>78</v>
      </c>
      <c r="AV134" s="13" t="s">
        <v>74</v>
      </c>
      <c r="AW134" s="13" t="s">
        <v>32</v>
      </c>
      <c r="AX134" s="13" t="s">
        <v>69</v>
      </c>
      <c r="AY134" s="244" t="s">
        <v>116</v>
      </c>
    </row>
    <row r="135" s="11" customFormat="1">
      <c r="B135" s="212"/>
      <c r="C135" s="213"/>
      <c r="D135" s="214" t="s">
        <v>139</v>
      </c>
      <c r="E135" s="215" t="s">
        <v>1</v>
      </c>
      <c r="F135" s="216" t="s">
        <v>200</v>
      </c>
      <c r="G135" s="213"/>
      <c r="H135" s="217">
        <v>24</v>
      </c>
      <c r="I135" s="218"/>
      <c r="J135" s="213"/>
      <c r="K135" s="213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139</v>
      </c>
      <c r="AU135" s="223" t="s">
        <v>78</v>
      </c>
      <c r="AV135" s="11" t="s">
        <v>78</v>
      </c>
      <c r="AW135" s="11" t="s">
        <v>32</v>
      </c>
      <c r="AX135" s="11" t="s">
        <v>69</v>
      </c>
      <c r="AY135" s="223" t="s">
        <v>116</v>
      </c>
    </row>
    <row r="136" s="12" customFormat="1">
      <c r="B136" s="224"/>
      <c r="C136" s="225"/>
      <c r="D136" s="214" t="s">
        <v>139</v>
      </c>
      <c r="E136" s="226" t="s">
        <v>1</v>
      </c>
      <c r="F136" s="227" t="s">
        <v>142</v>
      </c>
      <c r="G136" s="225"/>
      <c r="H136" s="228">
        <v>24</v>
      </c>
      <c r="I136" s="229"/>
      <c r="J136" s="225"/>
      <c r="K136" s="225"/>
      <c r="L136" s="230"/>
      <c r="M136" s="231"/>
      <c r="N136" s="232"/>
      <c r="O136" s="232"/>
      <c r="P136" s="232"/>
      <c r="Q136" s="232"/>
      <c r="R136" s="232"/>
      <c r="S136" s="232"/>
      <c r="T136" s="233"/>
      <c r="AT136" s="234" t="s">
        <v>139</v>
      </c>
      <c r="AU136" s="234" t="s">
        <v>78</v>
      </c>
      <c r="AV136" s="12" t="s">
        <v>124</v>
      </c>
      <c r="AW136" s="12" t="s">
        <v>32</v>
      </c>
      <c r="AX136" s="12" t="s">
        <v>74</v>
      </c>
      <c r="AY136" s="234" t="s">
        <v>116</v>
      </c>
    </row>
    <row r="137" s="1" customFormat="1" ht="16.5" customHeight="1">
      <c r="B137" s="37"/>
      <c r="C137" s="200" t="s">
        <v>201</v>
      </c>
      <c r="D137" s="200" t="s">
        <v>119</v>
      </c>
      <c r="E137" s="201" t="s">
        <v>202</v>
      </c>
      <c r="F137" s="202" t="s">
        <v>203</v>
      </c>
      <c r="G137" s="203" t="s">
        <v>160</v>
      </c>
      <c r="H137" s="204">
        <v>24</v>
      </c>
      <c r="I137" s="205"/>
      <c r="J137" s="206">
        <f>ROUND(I137*H137,2)</f>
        <v>0</v>
      </c>
      <c r="K137" s="202" t="s">
        <v>123</v>
      </c>
      <c r="L137" s="42"/>
      <c r="M137" s="207" t="s">
        <v>1</v>
      </c>
      <c r="N137" s="208" t="s">
        <v>40</v>
      </c>
      <c r="O137" s="78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10">
        <f>S137*H137</f>
        <v>0</v>
      </c>
      <c r="AR137" s="16" t="s">
        <v>124</v>
      </c>
      <c r="AT137" s="16" t="s">
        <v>119</v>
      </c>
      <c r="AU137" s="16" t="s">
        <v>78</v>
      </c>
      <c r="AY137" s="16" t="s">
        <v>116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74</v>
      </c>
      <c r="BK137" s="211">
        <f>ROUND(I137*H137,2)</f>
        <v>0</v>
      </c>
      <c r="BL137" s="16" t="s">
        <v>124</v>
      </c>
      <c r="BM137" s="16" t="s">
        <v>204</v>
      </c>
    </row>
    <row r="138" s="1" customFormat="1" ht="16.5" customHeight="1">
      <c r="B138" s="37"/>
      <c r="C138" s="200" t="s">
        <v>205</v>
      </c>
      <c r="D138" s="200" t="s">
        <v>119</v>
      </c>
      <c r="E138" s="201" t="s">
        <v>206</v>
      </c>
      <c r="F138" s="202" t="s">
        <v>207</v>
      </c>
      <c r="G138" s="203" t="s">
        <v>160</v>
      </c>
      <c r="H138" s="204">
        <v>409.53899999999999</v>
      </c>
      <c r="I138" s="205"/>
      <c r="J138" s="206">
        <f>ROUND(I138*H138,2)</f>
        <v>0</v>
      </c>
      <c r="K138" s="202" t="s">
        <v>208</v>
      </c>
      <c r="L138" s="42"/>
      <c r="M138" s="207" t="s">
        <v>1</v>
      </c>
      <c r="N138" s="208" t="s">
        <v>40</v>
      </c>
      <c r="O138" s="78"/>
      <c r="P138" s="209">
        <f>O138*H138</f>
        <v>0</v>
      </c>
      <c r="Q138" s="209">
        <v>0</v>
      </c>
      <c r="R138" s="209">
        <f>Q138*H138</f>
        <v>0</v>
      </c>
      <c r="S138" s="209">
        <v>0</v>
      </c>
      <c r="T138" s="210">
        <f>S138*H138</f>
        <v>0</v>
      </c>
      <c r="AR138" s="16" t="s">
        <v>124</v>
      </c>
      <c r="AT138" s="16" t="s">
        <v>119</v>
      </c>
      <c r="AU138" s="16" t="s">
        <v>78</v>
      </c>
      <c r="AY138" s="16" t="s">
        <v>116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16" t="s">
        <v>74</v>
      </c>
      <c r="BK138" s="211">
        <f>ROUND(I138*H138,2)</f>
        <v>0</v>
      </c>
      <c r="BL138" s="16" t="s">
        <v>124</v>
      </c>
      <c r="BM138" s="16" t="s">
        <v>209</v>
      </c>
    </row>
    <row r="139" s="11" customFormat="1">
      <c r="B139" s="212"/>
      <c r="C139" s="213"/>
      <c r="D139" s="214" t="s">
        <v>139</v>
      </c>
      <c r="E139" s="215" t="s">
        <v>1</v>
      </c>
      <c r="F139" s="216" t="s">
        <v>210</v>
      </c>
      <c r="G139" s="213"/>
      <c r="H139" s="217">
        <v>430.53899999999999</v>
      </c>
      <c r="I139" s="218"/>
      <c r="J139" s="213"/>
      <c r="K139" s="213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139</v>
      </c>
      <c r="AU139" s="223" t="s">
        <v>78</v>
      </c>
      <c r="AV139" s="11" t="s">
        <v>78</v>
      </c>
      <c r="AW139" s="11" t="s">
        <v>32</v>
      </c>
      <c r="AX139" s="11" t="s">
        <v>69</v>
      </c>
      <c r="AY139" s="223" t="s">
        <v>116</v>
      </c>
    </row>
    <row r="140" s="11" customFormat="1">
      <c r="B140" s="212"/>
      <c r="C140" s="213"/>
      <c r="D140" s="214" t="s">
        <v>139</v>
      </c>
      <c r="E140" s="215" t="s">
        <v>1</v>
      </c>
      <c r="F140" s="216" t="s">
        <v>211</v>
      </c>
      <c r="G140" s="213"/>
      <c r="H140" s="217">
        <v>-21</v>
      </c>
      <c r="I140" s="218"/>
      <c r="J140" s="213"/>
      <c r="K140" s="213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139</v>
      </c>
      <c r="AU140" s="223" t="s">
        <v>78</v>
      </c>
      <c r="AV140" s="11" t="s">
        <v>78</v>
      </c>
      <c r="AW140" s="11" t="s">
        <v>32</v>
      </c>
      <c r="AX140" s="11" t="s">
        <v>69</v>
      </c>
      <c r="AY140" s="223" t="s">
        <v>116</v>
      </c>
    </row>
    <row r="141" s="12" customFormat="1">
      <c r="B141" s="224"/>
      <c r="C141" s="225"/>
      <c r="D141" s="214" t="s">
        <v>139</v>
      </c>
      <c r="E141" s="226" t="s">
        <v>1</v>
      </c>
      <c r="F141" s="227" t="s">
        <v>142</v>
      </c>
      <c r="G141" s="225"/>
      <c r="H141" s="228">
        <v>409.53899999999999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139</v>
      </c>
      <c r="AU141" s="234" t="s">
        <v>78</v>
      </c>
      <c r="AV141" s="12" t="s">
        <v>124</v>
      </c>
      <c r="AW141" s="12" t="s">
        <v>32</v>
      </c>
      <c r="AX141" s="12" t="s">
        <v>74</v>
      </c>
      <c r="AY141" s="234" t="s">
        <v>116</v>
      </c>
    </row>
    <row r="142" s="1" customFormat="1" ht="16.5" customHeight="1">
      <c r="B142" s="37"/>
      <c r="C142" s="200" t="s">
        <v>212</v>
      </c>
      <c r="D142" s="200" t="s">
        <v>119</v>
      </c>
      <c r="E142" s="201" t="s">
        <v>213</v>
      </c>
      <c r="F142" s="202" t="s">
        <v>214</v>
      </c>
      <c r="G142" s="203" t="s">
        <v>160</v>
      </c>
      <c r="H142" s="204">
        <v>2047.615</v>
      </c>
      <c r="I142" s="205"/>
      <c r="J142" s="206">
        <f>ROUND(I142*H142,2)</f>
        <v>0</v>
      </c>
      <c r="K142" s="202" t="s">
        <v>208</v>
      </c>
      <c r="L142" s="42"/>
      <c r="M142" s="207" t="s">
        <v>1</v>
      </c>
      <c r="N142" s="208" t="s">
        <v>40</v>
      </c>
      <c r="O142" s="78"/>
      <c r="P142" s="209">
        <f>O142*H142</f>
        <v>0</v>
      </c>
      <c r="Q142" s="209">
        <v>0</v>
      </c>
      <c r="R142" s="209">
        <f>Q142*H142</f>
        <v>0</v>
      </c>
      <c r="S142" s="209">
        <v>0</v>
      </c>
      <c r="T142" s="210">
        <f>S142*H142</f>
        <v>0</v>
      </c>
      <c r="AR142" s="16" t="s">
        <v>124</v>
      </c>
      <c r="AT142" s="16" t="s">
        <v>119</v>
      </c>
      <c r="AU142" s="16" t="s">
        <v>78</v>
      </c>
      <c r="AY142" s="16" t="s">
        <v>116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74</v>
      </c>
      <c r="BK142" s="211">
        <f>ROUND(I142*H142,2)</f>
        <v>0</v>
      </c>
      <c r="BL142" s="16" t="s">
        <v>124</v>
      </c>
      <c r="BM142" s="16" t="s">
        <v>215</v>
      </c>
    </row>
    <row r="143" s="11" customFormat="1">
      <c r="B143" s="212"/>
      <c r="C143" s="213"/>
      <c r="D143" s="214" t="s">
        <v>139</v>
      </c>
      <c r="E143" s="215" t="s">
        <v>1</v>
      </c>
      <c r="F143" s="216" t="s">
        <v>216</v>
      </c>
      <c r="G143" s="213"/>
      <c r="H143" s="217">
        <v>2047.615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139</v>
      </c>
      <c r="AU143" s="223" t="s">
        <v>78</v>
      </c>
      <c r="AV143" s="11" t="s">
        <v>78</v>
      </c>
      <c r="AW143" s="11" t="s">
        <v>32</v>
      </c>
      <c r="AX143" s="11" t="s">
        <v>69</v>
      </c>
      <c r="AY143" s="223" t="s">
        <v>116</v>
      </c>
    </row>
    <row r="144" s="12" customFormat="1">
      <c r="B144" s="224"/>
      <c r="C144" s="225"/>
      <c r="D144" s="214" t="s">
        <v>139</v>
      </c>
      <c r="E144" s="226" t="s">
        <v>1</v>
      </c>
      <c r="F144" s="227" t="s">
        <v>142</v>
      </c>
      <c r="G144" s="225"/>
      <c r="H144" s="228">
        <v>2047.615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139</v>
      </c>
      <c r="AU144" s="234" t="s">
        <v>78</v>
      </c>
      <c r="AV144" s="12" t="s">
        <v>124</v>
      </c>
      <c r="AW144" s="12" t="s">
        <v>32</v>
      </c>
      <c r="AX144" s="12" t="s">
        <v>74</v>
      </c>
      <c r="AY144" s="234" t="s">
        <v>116</v>
      </c>
    </row>
    <row r="145" s="1" customFormat="1" ht="16.5" customHeight="1">
      <c r="B145" s="37"/>
      <c r="C145" s="200" t="s">
        <v>217</v>
      </c>
      <c r="D145" s="200" t="s">
        <v>119</v>
      </c>
      <c r="E145" s="201" t="s">
        <v>218</v>
      </c>
      <c r="F145" s="202" t="s">
        <v>219</v>
      </c>
      <c r="G145" s="203" t="s">
        <v>160</v>
      </c>
      <c r="H145" s="204">
        <v>462.68900000000002</v>
      </c>
      <c r="I145" s="205"/>
      <c r="J145" s="206">
        <f>ROUND(I145*H145,2)</f>
        <v>0</v>
      </c>
      <c r="K145" s="202" t="s">
        <v>208</v>
      </c>
      <c r="L145" s="42"/>
      <c r="M145" s="207" t="s">
        <v>1</v>
      </c>
      <c r="N145" s="208" t="s">
        <v>40</v>
      </c>
      <c r="O145" s="78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10">
        <f>S145*H145</f>
        <v>0</v>
      </c>
      <c r="AR145" s="16" t="s">
        <v>124</v>
      </c>
      <c r="AT145" s="16" t="s">
        <v>119</v>
      </c>
      <c r="AU145" s="16" t="s">
        <v>78</v>
      </c>
      <c r="AY145" s="16" t="s">
        <v>116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74</v>
      </c>
      <c r="BK145" s="211">
        <f>ROUND(I145*H145,2)</f>
        <v>0</v>
      </c>
      <c r="BL145" s="16" t="s">
        <v>124</v>
      </c>
      <c r="BM145" s="16" t="s">
        <v>220</v>
      </c>
    </row>
    <row r="146" s="11" customFormat="1">
      <c r="B146" s="212"/>
      <c r="C146" s="213"/>
      <c r="D146" s="214" t="s">
        <v>139</v>
      </c>
      <c r="E146" s="215" t="s">
        <v>1</v>
      </c>
      <c r="F146" s="216" t="s">
        <v>221</v>
      </c>
      <c r="G146" s="213"/>
      <c r="H146" s="217">
        <v>409.53899999999999</v>
      </c>
      <c r="I146" s="218"/>
      <c r="J146" s="213"/>
      <c r="K146" s="213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139</v>
      </c>
      <c r="AU146" s="223" t="s">
        <v>78</v>
      </c>
      <c r="AV146" s="11" t="s">
        <v>78</v>
      </c>
      <c r="AW146" s="11" t="s">
        <v>32</v>
      </c>
      <c r="AX146" s="11" t="s">
        <v>69</v>
      </c>
      <c r="AY146" s="223" t="s">
        <v>116</v>
      </c>
    </row>
    <row r="147" s="11" customFormat="1">
      <c r="B147" s="212"/>
      <c r="C147" s="213"/>
      <c r="D147" s="214" t="s">
        <v>139</v>
      </c>
      <c r="E147" s="215" t="s">
        <v>1</v>
      </c>
      <c r="F147" s="216" t="s">
        <v>222</v>
      </c>
      <c r="G147" s="213"/>
      <c r="H147" s="217">
        <v>53.149999999999999</v>
      </c>
      <c r="I147" s="218"/>
      <c r="J147" s="213"/>
      <c r="K147" s="213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139</v>
      </c>
      <c r="AU147" s="223" t="s">
        <v>78</v>
      </c>
      <c r="AV147" s="11" t="s">
        <v>78</v>
      </c>
      <c r="AW147" s="11" t="s">
        <v>32</v>
      </c>
      <c r="AX147" s="11" t="s">
        <v>69</v>
      </c>
      <c r="AY147" s="223" t="s">
        <v>116</v>
      </c>
    </row>
    <row r="148" s="12" customFormat="1">
      <c r="B148" s="224"/>
      <c r="C148" s="225"/>
      <c r="D148" s="214" t="s">
        <v>139</v>
      </c>
      <c r="E148" s="226" t="s">
        <v>1</v>
      </c>
      <c r="F148" s="227" t="s">
        <v>142</v>
      </c>
      <c r="G148" s="225"/>
      <c r="H148" s="228">
        <v>462.68900000000002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AT148" s="234" t="s">
        <v>139</v>
      </c>
      <c r="AU148" s="234" t="s">
        <v>78</v>
      </c>
      <c r="AV148" s="12" t="s">
        <v>124</v>
      </c>
      <c r="AW148" s="12" t="s">
        <v>32</v>
      </c>
      <c r="AX148" s="12" t="s">
        <v>74</v>
      </c>
      <c r="AY148" s="234" t="s">
        <v>116</v>
      </c>
    </row>
    <row r="149" s="1" customFormat="1" ht="16.5" customHeight="1">
      <c r="B149" s="37"/>
      <c r="C149" s="200" t="s">
        <v>223</v>
      </c>
      <c r="D149" s="200" t="s">
        <v>119</v>
      </c>
      <c r="E149" s="201" t="s">
        <v>224</v>
      </c>
      <c r="F149" s="202" t="s">
        <v>225</v>
      </c>
      <c r="G149" s="203" t="s">
        <v>160</v>
      </c>
      <c r="H149" s="204">
        <v>21</v>
      </c>
      <c r="I149" s="205"/>
      <c r="J149" s="206">
        <f>ROUND(I149*H149,2)</f>
        <v>0</v>
      </c>
      <c r="K149" s="202" t="s">
        <v>123</v>
      </c>
      <c r="L149" s="42"/>
      <c r="M149" s="207" t="s">
        <v>1</v>
      </c>
      <c r="N149" s="208" t="s">
        <v>40</v>
      </c>
      <c r="O149" s="78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10">
        <f>S149*H149</f>
        <v>0</v>
      </c>
      <c r="AR149" s="16" t="s">
        <v>124</v>
      </c>
      <c r="AT149" s="16" t="s">
        <v>119</v>
      </c>
      <c r="AU149" s="16" t="s">
        <v>78</v>
      </c>
      <c r="AY149" s="16" t="s">
        <v>116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74</v>
      </c>
      <c r="BK149" s="211">
        <f>ROUND(I149*H149,2)</f>
        <v>0</v>
      </c>
      <c r="BL149" s="16" t="s">
        <v>124</v>
      </c>
      <c r="BM149" s="16" t="s">
        <v>226</v>
      </c>
    </row>
    <row r="150" s="1" customFormat="1" ht="16.5" customHeight="1">
      <c r="B150" s="37"/>
      <c r="C150" s="200" t="s">
        <v>227</v>
      </c>
      <c r="D150" s="200" t="s">
        <v>119</v>
      </c>
      <c r="E150" s="201" t="s">
        <v>228</v>
      </c>
      <c r="F150" s="202" t="s">
        <v>229</v>
      </c>
      <c r="G150" s="203" t="s">
        <v>160</v>
      </c>
      <c r="H150" s="204">
        <v>456.01900000000001</v>
      </c>
      <c r="I150" s="205"/>
      <c r="J150" s="206">
        <f>ROUND(I150*H150,2)</f>
        <v>0</v>
      </c>
      <c r="K150" s="202" t="s">
        <v>208</v>
      </c>
      <c r="L150" s="42"/>
      <c r="M150" s="207" t="s">
        <v>1</v>
      </c>
      <c r="N150" s="208" t="s">
        <v>40</v>
      </c>
      <c r="O150" s="78"/>
      <c r="P150" s="209">
        <f>O150*H150</f>
        <v>0</v>
      </c>
      <c r="Q150" s="209">
        <v>0</v>
      </c>
      <c r="R150" s="209">
        <f>Q150*H150</f>
        <v>0</v>
      </c>
      <c r="S150" s="209">
        <v>0</v>
      </c>
      <c r="T150" s="210">
        <f>S150*H150</f>
        <v>0</v>
      </c>
      <c r="AR150" s="16" t="s">
        <v>124</v>
      </c>
      <c r="AT150" s="16" t="s">
        <v>119</v>
      </c>
      <c r="AU150" s="16" t="s">
        <v>78</v>
      </c>
      <c r="AY150" s="16" t="s">
        <v>116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74</v>
      </c>
      <c r="BK150" s="211">
        <f>ROUND(I150*H150,2)</f>
        <v>0</v>
      </c>
      <c r="BL150" s="16" t="s">
        <v>124</v>
      </c>
      <c r="BM150" s="16" t="s">
        <v>230</v>
      </c>
    </row>
    <row r="151" s="11" customFormat="1">
      <c r="B151" s="212"/>
      <c r="C151" s="213"/>
      <c r="D151" s="214" t="s">
        <v>139</v>
      </c>
      <c r="E151" s="215" t="s">
        <v>1</v>
      </c>
      <c r="F151" s="216" t="s">
        <v>221</v>
      </c>
      <c r="G151" s="213"/>
      <c r="H151" s="217">
        <v>409.53899999999999</v>
      </c>
      <c r="I151" s="218"/>
      <c r="J151" s="213"/>
      <c r="K151" s="213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139</v>
      </c>
      <c r="AU151" s="223" t="s">
        <v>78</v>
      </c>
      <c r="AV151" s="11" t="s">
        <v>78</v>
      </c>
      <c r="AW151" s="11" t="s">
        <v>32</v>
      </c>
      <c r="AX151" s="11" t="s">
        <v>69</v>
      </c>
      <c r="AY151" s="223" t="s">
        <v>116</v>
      </c>
    </row>
    <row r="152" s="11" customFormat="1">
      <c r="B152" s="212"/>
      <c r="C152" s="213"/>
      <c r="D152" s="214" t="s">
        <v>139</v>
      </c>
      <c r="E152" s="215" t="s">
        <v>1</v>
      </c>
      <c r="F152" s="216" t="s">
        <v>231</v>
      </c>
      <c r="G152" s="213"/>
      <c r="H152" s="217">
        <v>46.479999999999997</v>
      </c>
      <c r="I152" s="218"/>
      <c r="J152" s="213"/>
      <c r="K152" s="213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139</v>
      </c>
      <c r="AU152" s="223" t="s">
        <v>78</v>
      </c>
      <c r="AV152" s="11" t="s">
        <v>78</v>
      </c>
      <c r="AW152" s="11" t="s">
        <v>32</v>
      </c>
      <c r="AX152" s="11" t="s">
        <v>69</v>
      </c>
      <c r="AY152" s="223" t="s">
        <v>116</v>
      </c>
    </row>
    <row r="153" s="12" customFormat="1">
      <c r="B153" s="224"/>
      <c r="C153" s="225"/>
      <c r="D153" s="214" t="s">
        <v>139</v>
      </c>
      <c r="E153" s="226" t="s">
        <v>1</v>
      </c>
      <c r="F153" s="227" t="s">
        <v>142</v>
      </c>
      <c r="G153" s="225"/>
      <c r="H153" s="228">
        <v>456.01900000000001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139</v>
      </c>
      <c r="AU153" s="234" t="s">
        <v>78</v>
      </c>
      <c r="AV153" s="12" t="s">
        <v>124</v>
      </c>
      <c r="AW153" s="12" t="s">
        <v>32</v>
      </c>
      <c r="AX153" s="12" t="s">
        <v>74</v>
      </c>
      <c r="AY153" s="234" t="s">
        <v>116</v>
      </c>
    </row>
    <row r="154" s="1" customFormat="1" ht="16.5" customHeight="1">
      <c r="B154" s="37"/>
      <c r="C154" s="200" t="s">
        <v>232</v>
      </c>
      <c r="D154" s="200" t="s">
        <v>119</v>
      </c>
      <c r="E154" s="201" t="s">
        <v>233</v>
      </c>
      <c r="F154" s="202" t="s">
        <v>234</v>
      </c>
      <c r="G154" s="203" t="s">
        <v>235</v>
      </c>
      <c r="H154" s="204">
        <v>737.16999999999996</v>
      </c>
      <c r="I154" s="205"/>
      <c r="J154" s="206">
        <f>ROUND(I154*H154,2)</f>
        <v>0</v>
      </c>
      <c r="K154" s="202" t="s">
        <v>208</v>
      </c>
      <c r="L154" s="42"/>
      <c r="M154" s="207" t="s">
        <v>1</v>
      </c>
      <c r="N154" s="208" t="s">
        <v>40</v>
      </c>
      <c r="O154" s="78"/>
      <c r="P154" s="209">
        <f>O154*H154</f>
        <v>0</v>
      </c>
      <c r="Q154" s="209">
        <v>0</v>
      </c>
      <c r="R154" s="209">
        <f>Q154*H154</f>
        <v>0</v>
      </c>
      <c r="S154" s="209">
        <v>0</v>
      </c>
      <c r="T154" s="210">
        <f>S154*H154</f>
        <v>0</v>
      </c>
      <c r="AR154" s="16" t="s">
        <v>124</v>
      </c>
      <c r="AT154" s="16" t="s">
        <v>119</v>
      </c>
      <c r="AU154" s="16" t="s">
        <v>78</v>
      </c>
      <c r="AY154" s="16" t="s">
        <v>116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74</v>
      </c>
      <c r="BK154" s="211">
        <f>ROUND(I154*H154,2)</f>
        <v>0</v>
      </c>
      <c r="BL154" s="16" t="s">
        <v>124</v>
      </c>
      <c r="BM154" s="16" t="s">
        <v>236</v>
      </c>
    </row>
    <row r="155" s="11" customFormat="1">
      <c r="B155" s="212"/>
      <c r="C155" s="213"/>
      <c r="D155" s="214" t="s">
        <v>139</v>
      </c>
      <c r="E155" s="215" t="s">
        <v>1</v>
      </c>
      <c r="F155" s="216" t="s">
        <v>237</v>
      </c>
      <c r="G155" s="213"/>
      <c r="H155" s="217">
        <v>737.16999999999996</v>
      </c>
      <c r="I155" s="218"/>
      <c r="J155" s="213"/>
      <c r="K155" s="213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139</v>
      </c>
      <c r="AU155" s="223" t="s">
        <v>78</v>
      </c>
      <c r="AV155" s="11" t="s">
        <v>78</v>
      </c>
      <c r="AW155" s="11" t="s">
        <v>32</v>
      </c>
      <c r="AX155" s="11" t="s">
        <v>69</v>
      </c>
      <c r="AY155" s="223" t="s">
        <v>116</v>
      </c>
    </row>
    <row r="156" s="12" customFormat="1">
      <c r="B156" s="224"/>
      <c r="C156" s="225"/>
      <c r="D156" s="214" t="s">
        <v>139</v>
      </c>
      <c r="E156" s="226" t="s">
        <v>1</v>
      </c>
      <c r="F156" s="227" t="s">
        <v>142</v>
      </c>
      <c r="G156" s="225"/>
      <c r="H156" s="228">
        <v>737.16999999999996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AT156" s="234" t="s">
        <v>139</v>
      </c>
      <c r="AU156" s="234" t="s">
        <v>78</v>
      </c>
      <c r="AV156" s="12" t="s">
        <v>124</v>
      </c>
      <c r="AW156" s="12" t="s">
        <v>32</v>
      </c>
      <c r="AX156" s="12" t="s">
        <v>74</v>
      </c>
      <c r="AY156" s="234" t="s">
        <v>116</v>
      </c>
    </row>
    <row r="157" s="1" customFormat="1" ht="16.5" customHeight="1">
      <c r="B157" s="37"/>
      <c r="C157" s="200" t="s">
        <v>238</v>
      </c>
      <c r="D157" s="200" t="s">
        <v>119</v>
      </c>
      <c r="E157" s="201" t="s">
        <v>239</v>
      </c>
      <c r="F157" s="202" t="s">
        <v>240</v>
      </c>
      <c r="G157" s="203" t="s">
        <v>160</v>
      </c>
      <c r="H157" s="204">
        <v>48</v>
      </c>
      <c r="I157" s="205"/>
      <c r="J157" s="206">
        <f>ROUND(I157*H157,2)</f>
        <v>0</v>
      </c>
      <c r="K157" s="202" t="s">
        <v>123</v>
      </c>
      <c r="L157" s="42"/>
      <c r="M157" s="207" t="s">
        <v>1</v>
      </c>
      <c r="N157" s="208" t="s">
        <v>40</v>
      </c>
      <c r="O157" s="78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10">
        <f>S157*H157</f>
        <v>0</v>
      </c>
      <c r="AR157" s="16" t="s">
        <v>124</v>
      </c>
      <c r="AT157" s="16" t="s">
        <v>119</v>
      </c>
      <c r="AU157" s="16" t="s">
        <v>78</v>
      </c>
      <c r="AY157" s="16" t="s">
        <v>116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74</v>
      </c>
      <c r="BK157" s="211">
        <f>ROUND(I157*H157,2)</f>
        <v>0</v>
      </c>
      <c r="BL157" s="16" t="s">
        <v>124</v>
      </c>
      <c r="BM157" s="16" t="s">
        <v>241</v>
      </c>
    </row>
    <row r="158" s="13" customFormat="1">
      <c r="B158" s="235"/>
      <c r="C158" s="236"/>
      <c r="D158" s="214" t="s">
        <v>139</v>
      </c>
      <c r="E158" s="237" t="s">
        <v>1</v>
      </c>
      <c r="F158" s="238" t="s">
        <v>199</v>
      </c>
      <c r="G158" s="236"/>
      <c r="H158" s="237" t="s">
        <v>1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AT158" s="244" t="s">
        <v>139</v>
      </c>
      <c r="AU158" s="244" t="s">
        <v>78</v>
      </c>
      <c r="AV158" s="13" t="s">
        <v>74</v>
      </c>
      <c r="AW158" s="13" t="s">
        <v>32</v>
      </c>
      <c r="AX158" s="13" t="s">
        <v>69</v>
      </c>
      <c r="AY158" s="244" t="s">
        <v>116</v>
      </c>
    </row>
    <row r="159" s="11" customFormat="1">
      <c r="B159" s="212"/>
      <c r="C159" s="213"/>
      <c r="D159" s="214" t="s">
        <v>139</v>
      </c>
      <c r="E159" s="215" t="s">
        <v>1</v>
      </c>
      <c r="F159" s="216" t="s">
        <v>242</v>
      </c>
      <c r="G159" s="213"/>
      <c r="H159" s="217">
        <v>21.600000000000001</v>
      </c>
      <c r="I159" s="218"/>
      <c r="J159" s="213"/>
      <c r="K159" s="213"/>
      <c r="L159" s="219"/>
      <c r="M159" s="220"/>
      <c r="N159" s="221"/>
      <c r="O159" s="221"/>
      <c r="P159" s="221"/>
      <c r="Q159" s="221"/>
      <c r="R159" s="221"/>
      <c r="S159" s="221"/>
      <c r="T159" s="222"/>
      <c r="AT159" s="223" t="s">
        <v>139</v>
      </c>
      <c r="AU159" s="223" t="s">
        <v>78</v>
      </c>
      <c r="AV159" s="11" t="s">
        <v>78</v>
      </c>
      <c r="AW159" s="11" t="s">
        <v>32</v>
      </c>
      <c r="AX159" s="11" t="s">
        <v>69</v>
      </c>
      <c r="AY159" s="223" t="s">
        <v>116</v>
      </c>
    </row>
    <row r="160" s="11" customFormat="1">
      <c r="B160" s="212"/>
      <c r="C160" s="213"/>
      <c r="D160" s="214" t="s">
        <v>139</v>
      </c>
      <c r="E160" s="215" t="s">
        <v>1</v>
      </c>
      <c r="F160" s="216" t="s">
        <v>243</v>
      </c>
      <c r="G160" s="213"/>
      <c r="H160" s="217">
        <v>2.3999999999999999</v>
      </c>
      <c r="I160" s="218"/>
      <c r="J160" s="213"/>
      <c r="K160" s="213"/>
      <c r="L160" s="219"/>
      <c r="M160" s="220"/>
      <c r="N160" s="221"/>
      <c r="O160" s="221"/>
      <c r="P160" s="221"/>
      <c r="Q160" s="221"/>
      <c r="R160" s="221"/>
      <c r="S160" s="221"/>
      <c r="T160" s="222"/>
      <c r="AT160" s="223" t="s">
        <v>139</v>
      </c>
      <c r="AU160" s="223" t="s">
        <v>78</v>
      </c>
      <c r="AV160" s="11" t="s">
        <v>78</v>
      </c>
      <c r="AW160" s="11" t="s">
        <v>32</v>
      </c>
      <c r="AX160" s="11" t="s">
        <v>69</v>
      </c>
      <c r="AY160" s="223" t="s">
        <v>116</v>
      </c>
    </row>
    <row r="161" s="13" customFormat="1">
      <c r="B161" s="235"/>
      <c r="C161" s="236"/>
      <c r="D161" s="214" t="s">
        <v>139</v>
      </c>
      <c r="E161" s="237" t="s">
        <v>1</v>
      </c>
      <c r="F161" s="238" t="s">
        <v>244</v>
      </c>
      <c r="G161" s="236"/>
      <c r="H161" s="237" t="s">
        <v>1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139</v>
      </c>
      <c r="AU161" s="244" t="s">
        <v>78</v>
      </c>
      <c r="AV161" s="13" t="s">
        <v>74</v>
      </c>
      <c r="AW161" s="13" t="s">
        <v>32</v>
      </c>
      <c r="AX161" s="13" t="s">
        <v>69</v>
      </c>
      <c r="AY161" s="244" t="s">
        <v>116</v>
      </c>
    </row>
    <row r="162" s="11" customFormat="1">
      <c r="B162" s="212"/>
      <c r="C162" s="213"/>
      <c r="D162" s="214" t="s">
        <v>139</v>
      </c>
      <c r="E162" s="215" t="s">
        <v>1</v>
      </c>
      <c r="F162" s="216" t="s">
        <v>245</v>
      </c>
      <c r="G162" s="213"/>
      <c r="H162" s="217">
        <v>24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139</v>
      </c>
      <c r="AU162" s="223" t="s">
        <v>78</v>
      </c>
      <c r="AV162" s="11" t="s">
        <v>78</v>
      </c>
      <c r="AW162" s="11" t="s">
        <v>32</v>
      </c>
      <c r="AX162" s="11" t="s">
        <v>69</v>
      </c>
      <c r="AY162" s="223" t="s">
        <v>116</v>
      </c>
    </row>
    <row r="163" s="12" customFormat="1">
      <c r="B163" s="224"/>
      <c r="C163" s="225"/>
      <c r="D163" s="214" t="s">
        <v>139</v>
      </c>
      <c r="E163" s="226" t="s">
        <v>1</v>
      </c>
      <c r="F163" s="227" t="s">
        <v>142</v>
      </c>
      <c r="G163" s="225"/>
      <c r="H163" s="228">
        <v>48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AT163" s="234" t="s">
        <v>139</v>
      </c>
      <c r="AU163" s="234" t="s">
        <v>78</v>
      </c>
      <c r="AV163" s="12" t="s">
        <v>124</v>
      </c>
      <c r="AW163" s="12" t="s">
        <v>32</v>
      </c>
      <c r="AX163" s="12" t="s">
        <v>74</v>
      </c>
      <c r="AY163" s="234" t="s">
        <v>116</v>
      </c>
    </row>
    <row r="164" s="1" customFormat="1" ht="16.5" customHeight="1">
      <c r="B164" s="37"/>
      <c r="C164" s="256" t="s">
        <v>246</v>
      </c>
      <c r="D164" s="256" t="s">
        <v>247</v>
      </c>
      <c r="E164" s="257" t="s">
        <v>248</v>
      </c>
      <c r="F164" s="258" t="s">
        <v>249</v>
      </c>
      <c r="G164" s="259" t="s">
        <v>235</v>
      </c>
      <c r="H164" s="260">
        <v>76.608000000000004</v>
      </c>
      <c r="I164" s="261"/>
      <c r="J164" s="262">
        <f>ROUND(I164*H164,2)</f>
        <v>0</v>
      </c>
      <c r="K164" s="258" t="s">
        <v>123</v>
      </c>
      <c r="L164" s="263"/>
      <c r="M164" s="264" t="s">
        <v>1</v>
      </c>
      <c r="N164" s="265" t="s">
        <v>40</v>
      </c>
      <c r="O164" s="78"/>
      <c r="P164" s="209">
        <f>O164*H164</f>
        <v>0</v>
      </c>
      <c r="Q164" s="209">
        <v>1</v>
      </c>
      <c r="R164" s="209">
        <f>Q164*H164</f>
        <v>76.608000000000004</v>
      </c>
      <c r="S164" s="209">
        <v>0</v>
      </c>
      <c r="T164" s="210">
        <f>S164*H164</f>
        <v>0</v>
      </c>
      <c r="AR164" s="16" t="s">
        <v>250</v>
      </c>
      <c r="AT164" s="16" t="s">
        <v>247</v>
      </c>
      <c r="AU164" s="16" t="s">
        <v>78</v>
      </c>
      <c r="AY164" s="16" t="s">
        <v>116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74</v>
      </c>
      <c r="BK164" s="211">
        <f>ROUND(I164*H164,2)</f>
        <v>0</v>
      </c>
      <c r="BL164" s="16" t="s">
        <v>124</v>
      </c>
      <c r="BM164" s="16" t="s">
        <v>251</v>
      </c>
    </row>
    <row r="165" s="11" customFormat="1">
      <c r="B165" s="212"/>
      <c r="C165" s="213"/>
      <c r="D165" s="214" t="s">
        <v>139</v>
      </c>
      <c r="E165" s="215" t="s">
        <v>1</v>
      </c>
      <c r="F165" s="216" t="s">
        <v>252</v>
      </c>
      <c r="G165" s="213"/>
      <c r="H165" s="217">
        <v>36.287999999999997</v>
      </c>
      <c r="I165" s="218"/>
      <c r="J165" s="213"/>
      <c r="K165" s="213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139</v>
      </c>
      <c r="AU165" s="223" t="s">
        <v>78</v>
      </c>
      <c r="AV165" s="11" t="s">
        <v>78</v>
      </c>
      <c r="AW165" s="11" t="s">
        <v>32</v>
      </c>
      <c r="AX165" s="11" t="s">
        <v>69</v>
      </c>
      <c r="AY165" s="223" t="s">
        <v>116</v>
      </c>
    </row>
    <row r="166" s="11" customFormat="1">
      <c r="B166" s="212"/>
      <c r="C166" s="213"/>
      <c r="D166" s="214" t="s">
        <v>139</v>
      </c>
      <c r="E166" s="215" t="s">
        <v>1</v>
      </c>
      <c r="F166" s="216" t="s">
        <v>253</v>
      </c>
      <c r="G166" s="213"/>
      <c r="H166" s="217">
        <v>40.32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139</v>
      </c>
      <c r="AU166" s="223" t="s">
        <v>78</v>
      </c>
      <c r="AV166" s="11" t="s">
        <v>78</v>
      </c>
      <c r="AW166" s="11" t="s">
        <v>32</v>
      </c>
      <c r="AX166" s="11" t="s">
        <v>69</v>
      </c>
      <c r="AY166" s="223" t="s">
        <v>116</v>
      </c>
    </row>
    <row r="167" s="12" customFormat="1">
      <c r="B167" s="224"/>
      <c r="C167" s="225"/>
      <c r="D167" s="214" t="s">
        <v>139</v>
      </c>
      <c r="E167" s="226" t="s">
        <v>1</v>
      </c>
      <c r="F167" s="227" t="s">
        <v>142</v>
      </c>
      <c r="G167" s="225"/>
      <c r="H167" s="228">
        <v>76.608000000000004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139</v>
      </c>
      <c r="AU167" s="234" t="s">
        <v>78</v>
      </c>
      <c r="AV167" s="12" t="s">
        <v>124</v>
      </c>
      <c r="AW167" s="12" t="s">
        <v>32</v>
      </c>
      <c r="AX167" s="12" t="s">
        <v>74</v>
      </c>
      <c r="AY167" s="234" t="s">
        <v>116</v>
      </c>
    </row>
    <row r="168" s="1" customFormat="1" ht="16.5" customHeight="1">
      <c r="B168" s="37"/>
      <c r="C168" s="256" t="s">
        <v>254</v>
      </c>
      <c r="D168" s="256" t="s">
        <v>247</v>
      </c>
      <c r="E168" s="257" t="s">
        <v>255</v>
      </c>
      <c r="F168" s="258" t="s">
        <v>256</v>
      </c>
      <c r="G168" s="259" t="s">
        <v>235</v>
      </c>
      <c r="H168" s="260">
        <v>4.032</v>
      </c>
      <c r="I168" s="261"/>
      <c r="J168" s="262">
        <f>ROUND(I168*H168,2)</f>
        <v>0</v>
      </c>
      <c r="K168" s="258" t="s">
        <v>123</v>
      </c>
      <c r="L168" s="263"/>
      <c r="M168" s="264" t="s">
        <v>1</v>
      </c>
      <c r="N168" s="265" t="s">
        <v>40</v>
      </c>
      <c r="O168" s="78"/>
      <c r="P168" s="209">
        <f>O168*H168</f>
        <v>0</v>
      </c>
      <c r="Q168" s="209">
        <v>1</v>
      </c>
      <c r="R168" s="209">
        <f>Q168*H168</f>
        <v>4.032</v>
      </c>
      <c r="S168" s="209">
        <v>0</v>
      </c>
      <c r="T168" s="210">
        <f>S168*H168</f>
        <v>0</v>
      </c>
      <c r="AR168" s="16" t="s">
        <v>250</v>
      </c>
      <c r="AT168" s="16" t="s">
        <v>247</v>
      </c>
      <c r="AU168" s="16" t="s">
        <v>78</v>
      </c>
      <c r="AY168" s="16" t="s">
        <v>116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6" t="s">
        <v>74</v>
      </c>
      <c r="BK168" s="211">
        <f>ROUND(I168*H168,2)</f>
        <v>0</v>
      </c>
      <c r="BL168" s="16" t="s">
        <v>124</v>
      </c>
      <c r="BM168" s="16" t="s">
        <v>257</v>
      </c>
    </row>
    <row r="169" s="11" customFormat="1">
      <c r="B169" s="212"/>
      <c r="C169" s="213"/>
      <c r="D169" s="214" t="s">
        <v>139</v>
      </c>
      <c r="E169" s="215" t="s">
        <v>1</v>
      </c>
      <c r="F169" s="216" t="s">
        <v>258</v>
      </c>
      <c r="G169" s="213"/>
      <c r="H169" s="217">
        <v>4.032</v>
      </c>
      <c r="I169" s="218"/>
      <c r="J169" s="213"/>
      <c r="K169" s="213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139</v>
      </c>
      <c r="AU169" s="223" t="s">
        <v>78</v>
      </c>
      <c r="AV169" s="11" t="s">
        <v>78</v>
      </c>
      <c r="AW169" s="11" t="s">
        <v>32</v>
      </c>
      <c r="AX169" s="11" t="s">
        <v>69</v>
      </c>
      <c r="AY169" s="223" t="s">
        <v>116</v>
      </c>
    </row>
    <row r="170" s="12" customFormat="1">
      <c r="B170" s="224"/>
      <c r="C170" s="225"/>
      <c r="D170" s="214" t="s">
        <v>139</v>
      </c>
      <c r="E170" s="226" t="s">
        <v>1</v>
      </c>
      <c r="F170" s="227" t="s">
        <v>142</v>
      </c>
      <c r="G170" s="225"/>
      <c r="H170" s="228">
        <v>4.032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AT170" s="234" t="s">
        <v>139</v>
      </c>
      <c r="AU170" s="234" t="s">
        <v>78</v>
      </c>
      <c r="AV170" s="12" t="s">
        <v>124</v>
      </c>
      <c r="AW170" s="12" t="s">
        <v>32</v>
      </c>
      <c r="AX170" s="12" t="s">
        <v>74</v>
      </c>
      <c r="AY170" s="234" t="s">
        <v>116</v>
      </c>
    </row>
    <row r="171" s="1" customFormat="1" ht="16.5" customHeight="1">
      <c r="B171" s="37"/>
      <c r="C171" s="200" t="s">
        <v>259</v>
      </c>
      <c r="D171" s="200" t="s">
        <v>119</v>
      </c>
      <c r="E171" s="201" t="s">
        <v>260</v>
      </c>
      <c r="F171" s="202" t="s">
        <v>261</v>
      </c>
      <c r="G171" s="203" t="s">
        <v>122</v>
      </c>
      <c r="H171" s="204">
        <v>531.5</v>
      </c>
      <c r="I171" s="205"/>
      <c r="J171" s="206">
        <f>ROUND(I171*H171,2)</f>
        <v>0</v>
      </c>
      <c r="K171" s="202" t="s">
        <v>123</v>
      </c>
      <c r="L171" s="42"/>
      <c r="M171" s="207" t="s">
        <v>1</v>
      </c>
      <c r="N171" s="208" t="s">
        <v>40</v>
      </c>
      <c r="O171" s="78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10">
        <f>S171*H171</f>
        <v>0</v>
      </c>
      <c r="AR171" s="16" t="s">
        <v>124</v>
      </c>
      <c r="AT171" s="16" t="s">
        <v>119</v>
      </c>
      <c r="AU171" s="16" t="s">
        <v>78</v>
      </c>
      <c r="AY171" s="16" t="s">
        <v>116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74</v>
      </c>
      <c r="BK171" s="211">
        <f>ROUND(I171*H171,2)</f>
        <v>0</v>
      </c>
      <c r="BL171" s="16" t="s">
        <v>124</v>
      </c>
      <c r="BM171" s="16" t="s">
        <v>262</v>
      </c>
    </row>
    <row r="172" s="13" customFormat="1">
      <c r="B172" s="235"/>
      <c r="C172" s="236"/>
      <c r="D172" s="214" t="s">
        <v>139</v>
      </c>
      <c r="E172" s="237" t="s">
        <v>1</v>
      </c>
      <c r="F172" s="238" t="s">
        <v>263</v>
      </c>
      <c r="G172" s="236"/>
      <c r="H172" s="237" t="s">
        <v>1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AT172" s="244" t="s">
        <v>139</v>
      </c>
      <c r="AU172" s="244" t="s">
        <v>78</v>
      </c>
      <c r="AV172" s="13" t="s">
        <v>74</v>
      </c>
      <c r="AW172" s="13" t="s">
        <v>32</v>
      </c>
      <c r="AX172" s="13" t="s">
        <v>69</v>
      </c>
      <c r="AY172" s="244" t="s">
        <v>116</v>
      </c>
    </row>
    <row r="173" s="11" customFormat="1">
      <c r="B173" s="212"/>
      <c r="C173" s="213"/>
      <c r="D173" s="214" t="s">
        <v>139</v>
      </c>
      <c r="E173" s="215" t="s">
        <v>1</v>
      </c>
      <c r="F173" s="216" t="s">
        <v>264</v>
      </c>
      <c r="G173" s="213"/>
      <c r="H173" s="217">
        <v>531.5</v>
      </c>
      <c r="I173" s="218"/>
      <c r="J173" s="213"/>
      <c r="K173" s="213"/>
      <c r="L173" s="219"/>
      <c r="M173" s="220"/>
      <c r="N173" s="221"/>
      <c r="O173" s="221"/>
      <c r="P173" s="221"/>
      <c r="Q173" s="221"/>
      <c r="R173" s="221"/>
      <c r="S173" s="221"/>
      <c r="T173" s="222"/>
      <c r="AT173" s="223" t="s">
        <v>139</v>
      </c>
      <c r="AU173" s="223" t="s">
        <v>78</v>
      </c>
      <c r="AV173" s="11" t="s">
        <v>78</v>
      </c>
      <c r="AW173" s="11" t="s">
        <v>32</v>
      </c>
      <c r="AX173" s="11" t="s">
        <v>69</v>
      </c>
      <c r="AY173" s="223" t="s">
        <v>116</v>
      </c>
    </row>
    <row r="174" s="12" customFormat="1">
      <c r="B174" s="224"/>
      <c r="C174" s="225"/>
      <c r="D174" s="214" t="s">
        <v>139</v>
      </c>
      <c r="E174" s="226" t="s">
        <v>1</v>
      </c>
      <c r="F174" s="227" t="s">
        <v>142</v>
      </c>
      <c r="G174" s="225"/>
      <c r="H174" s="228">
        <v>531.5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AT174" s="234" t="s">
        <v>139</v>
      </c>
      <c r="AU174" s="234" t="s">
        <v>78</v>
      </c>
      <c r="AV174" s="12" t="s">
        <v>124</v>
      </c>
      <c r="AW174" s="12" t="s">
        <v>32</v>
      </c>
      <c r="AX174" s="12" t="s">
        <v>74</v>
      </c>
      <c r="AY174" s="234" t="s">
        <v>116</v>
      </c>
    </row>
    <row r="175" s="1" customFormat="1" ht="16.5" customHeight="1">
      <c r="B175" s="37"/>
      <c r="C175" s="200" t="s">
        <v>265</v>
      </c>
      <c r="D175" s="200" t="s">
        <v>119</v>
      </c>
      <c r="E175" s="201" t="s">
        <v>266</v>
      </c>
      <c r="F175" s="202" t="s">
        <v>267</v>
      </c>
      <c r="G175" s="203" t="s">
        <v>122</v>
      </c>
      <c r="H175" s="204">
        <v>531.5</v>
      </c>
      <c r="I175" s="205"/>
      <c r="J175" s="206">
        <f>ROUND(I175*H175,2)</f>
        <v>0</v>
      </c>
      <c r="K175" s="202" t="s">
        <v>123</v>
      </c>
      <c r="L175" s="42"/>
      <c r="M175" s="207" t="s">
        <v>1</v>
      </c>
      <c r="N175" s="208" t="s">
        <v>40</v>
      </c>
      <c r="O175" s="78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10">
        <f>S175*H175</f>
        <v>0</v>
      </c>
      <c r="AR175" s="16" t="s">
        <v>124</v>
      </c>
      <c r="AT175" s="16" t="s">
        <v>119</v>
      </c>
      <c r="AU175" s="16" t="s">
        <v>78</v>
      </c>
      <c r="AY175" s="16" t="s">
        <v>116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74</v>
      </c>
      <c r="BK175" s="211">
        <f>ROUND(I175*H175,2)</f>
        <v>0</v>
      </c>
      <c r="BL175" s="16" t="s">
        <v>124</v>
      </c>
      <c r="BM175" s="16" t="s">
        <v>268</v>
      </c>
    </row>
    <row r="176" s="1" customFormat="1" ht="16.5" customHeight="1">
      <c r="B176" s="37"/>
      <c r="C176" s="256" t="s">
        <v>269</v>
      </c>
      <c r="D176" s="256" t="s">
        <v>247</v>
      </c>
      <c r="E176" s="257" t="s">
        <v>270</v>
      </c>
      <c r="F176" s="258" t="s">
        <v>271</v>
      </c>
      <c r="G176" s="259" t="s">
        <v>272</v>
      </c>
      <c r="H176" s="260">
        <v>7.9729999999999999</v>
      </c>
      <c r="I176" s="261"/>
      <c r="J176" s="262">
        <f>ROUND(I176*H176,2)</f>
        <v>0</v>
      </c>
      <c r="K176" s="258" t="s">
        <v>123</v>
      </c>
      <c r="L176" s="263"/>
      <c r="M176" s="264" t="s">
        <v>1</v>
      </c>
      <c r="N176" s="265" t="s">
        <v>40</v>
      </c>
      <c r="O176" s="78"/>
      <c r="P176" s="209">
        <f>O176*H176</f>
        <v>0</v>
      </c>
      <c r="Q176" s="209">
        <v>0.001</v>
      </c>
      <c r="R176" s="209">
        <f>Q176*H176</f>
        <v>0.0079729999999999992</v>
      </c>
      <c r="S176" s="209">
        <v>0</v>
      </c>
      <c r="T176" s="210">
        <f>S176*H176</f>
        <v>0</v>
      </c>
      <c r="AR176" s="16" t="s">
        <v>250</v>
      </c>
      <c r="AT176" s="16" t="s">
        <v>247</v>
      </c>
      <c r="AU176" s="16" t="s">
        <v>78</v>
      </c>
      <c r="AY176" s="16" t="s">
        <v>116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16" t="s">
        <v>74</v>
      </c>
      <c r="BK176" s="211">
        <f>ROUND(I176*H176,2)</f>
        <v>0</v>
      </c>
      <c r="BL176" s="16" t="s">
        <v>124</v>
      </c>
      <c r="BM176" s="16" t="s">
        <v>273</v>
      </c>
    </row>
    <row r="177" s="11" customFormat="1">
      <c r="B177" s="212"/>
      <c r="C177" s="213"/>
      <c r="D177" s="214" t="s">
        <v>139</v>
      </c>
      <c r="E177" s="213"/>
      <c r="F177" s="216" t="s">
        <v>274</v>
      </c>
      <c r="G177" s="213"/>
      <c r="H177" s="217">
        <v>7.9729999999999999</v>
      </c>
      <c r="I177" s="218"/>
      <c r="J177" s="213"/>
      <c r="K177" s="213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139</v>
      </c>
      <c r="AU177" s="223" t="s">
        <v>78</v>
      </c>
      <c r="AV177" s="11" t="s">
        <v>78</v>
      </c>
      <c r="AW177" s="11" t="s">
        <v>4</v>
      </c>
      <c r="AX177" s="11" t="s">
        <v>74</v>
      </c>
      <c r="AY177" s="223" t="s">
        <v>116</v>
      </c>
    </row>
    <row r="178" s="1" customFormat="1" ht="16.5" customHeight="1">
      <c r="B178" s="37"/>
      <c r="C178" s="200" t="s">
        <v>275</v>
      </c>
      <c r="D178" s="200" t="s">
        <v>119</v>
      </c>
      <c r="E178" s="201" t="s">
        <v>276</v>
      </c>
      <c r="F178" s="202" t="s">
        <v>277</v>
      </c>
      <c r="G178" s="203" t="s">
        <v>122</v>
      </c>
      <c r="H178" s="204">
        <v>2326.587</v>
      </c>
      <c r="I178" s="205"/>
      <c r="J178" s="206">
        <f>ROUND(I178*H178,2)</f>
        <v>0</v>
      </c>
      <c r="K178" s="202" t="s">
        <v>123</v>
      </c>
      <c r="L178" s="42"/>
      <c r="M178" s="207" t="s">
        <v>1</v>
      </c>
      <c r="N178" s="208" t="s">
        <v>40</v>
      </c>
      <c r="O178" s="78"/>
      <c r="P178" s="209">
        <f>O178*H178</f>
        <v>0</v>
      </c>
      <c r="Q178" s="209">
        <v>0</v>
      </c>
      <c r="R178" s="209">
        <f>Q178*H178</f>
        <v>0</v>
      </c>
      <c r="S178" s="209">
        <v>0</v>
      </c>
      <c r="T178" s="210">
        <f>S178*H178</f>
        <v>0</v>
      </c>
      <c r="AR178" s="16" t="s">
        <v>124</v>
      </c>
      <c r="AT178" s="16" t="s">
        <v>119</v>
      </c>
      <c r="AU178" s="16" t="s">
        <v>78</v>
      </c>
      <c r="AY178" s="16" t="s">
        <v>116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74</v>
      </c>
      <c r="BK178" s="211">
        <f>ROUND(I178*H178,2)</f>
        <v>0</v>
      </c>
      <c r="BL178" s="16" t="s">
        <v>124</v>
      </c>
      <c r="BM178" s="16" t="s">
        <v>278</v>
      </c>
    </row>
    <row r="179" s="11" customFormat="1">
      <c r="B179" s="212"/>
      <c r="C179" s="213"/>
      <c r="D179" s="214" t="s">
        <v>139</v>
      </c>
      <c r="E179" s="215" t="s">
        <v>1</v>
      </c>
      <c r="F179" s="216" t="s">
        <v>279</v>
      </c>
      <c r="G179" s="213"/>
      <c r="H179" s="217">
        <v>1436.5799999999999</v>
      </c>
      <c r="I179" s="218"/>
      <c r="J179" s="213"/>
      <c r="K179" s="213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139</v>
      </c>
      <c r="AU179" s="223" t="s">
        <v>78</v>
      </c>
      <c r="AV179" s="11" t="s">
        <v>78</v>
      </c>
      <c r="AW179" s="11" t="s">
        <v>32</v>
      </c>
      <c r="AX179" s="11" t="s">
        <v>69</v>
      </c>
      <c r="AY179" s="223" t="s">
        <v>116</v>
      </c>
    </row>
    <row r="180" s="11" customFormat="1">
      <c r="B180" s="212"/>
      <c r="C180" s="213"/>
      <c r="D180" s="214" t="s">
        <v>139</v>
      </c>
      <c r="E180" s="215" t="s">
        <v>1</v>
      </c>
      <c r="F180" s="216" t="s">
        <v>280</v>
      </c>
      <c r="G180" s="213"/>
      <c r="H180" s="217">
        <v>133.16999999999999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139</v>
      </c>
      <c r="AU180" s="223" t="s">
        <v>78</v>
      </c>
      <c r="AV180" s="11" t="s">
        <v>78</v>
      </c>
      <c r="AW180" s="11" t="s">
        <v>32</v>
      </c>
      <c r="AX180" s="11" t="s">
        <v>69</v>
      </c>
      <c r="AY180" s="223" t="s">
        <v>116</v>
      </c>
    </row>
    <row r="181" s="11" customFormat="1">
      <c r="B181" s="212"/>
      <c r="C181" s="213"/>
      <c r="D181" s="214" t="s">
        <v>139</v>
      </c>
      <c r="E181" s="215" t="s">
        <v>1</v>
      </c>
      <c r="F181" s="216" t="s">
        <v>281</v>
      </c>
      <c r="G181" s="213"/>
      <c r="H181" s="217">
        <v>74.75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139</v>
      </c>
      <c r="AU181" s="223" t="s">
        <v>78</v>
      </c>
      <c r="AV181" s="11" t="s">
        <v>78</v>
      </c>
      <c r="AW181" s="11" t="s">
        <v>32</v>
      </c>
      <c r="AX181" s="11" t="s">
        <v>69</v>
      </c>
      <c r="AY181" s="223" t="s">
        <v>116</v>
      </c>
    </row>
    <row r="182" s="11" customFormat="1">
      <c r="B182" s="212"/>
      <c r="C182" s="213"/>
      <c r="D182" s="214" t="s">
        <v>139</v>
      </c>
      <c r="E182" s="215" t="s">
        <v>1</v>
      </c>
      <c r="F182" s="216" t="s">
        <v>282</v>
      </c>
      <c r="G182" s="213"/>
      <c r="H182" s="217">
        <v>14.9</v>
      </c>
      <c r="I182" s="218"/>
      <c r="J182" s="213"/>
      <c r="K182" s="213"/>
      <c r="L182" s="219"/>
      <c r="M182" s="220"/>
      <c r="N182" s="221"/>
      <c r="O182" s="221"/>
      <c r="P182" s="221"/>
      <c r="Q182" s="221"/>
      <c r="R182" s="221"/>
      <c r="S182" s="221"/>
      <c r="T182" s="222"/>
      <c r="AT182" s="223" t="s">
        <v>139</v>
      </c>
      <c r="AU182" s="223" t="s">
        <v>78</v>
      </c>
      <c r="AV182" s="11" t="s">
        <v>78</v>
      </c>
      <c r="AW182" s="11" t="s">
        <v>32</v>
      </c>
      <c r="AX182" s="11" t="s">
        <v>69</v>
      </c>
      <c r="AY182" s="223" t="s">
        <v>116</v>
      </c>
    </row>
    <row r="183" s="11" customFormat="1">
      <c r="B183" s="212"/>
      <c r="C183" s="213"/>
      <c r="D183" s="214" t="s">
        <v>139</v>
      </c>
      <c r="E183" s="215" t="s">
        <v>1</v>
      </c>
      <c r="F183" s="216" t="s">
        <v>283</v>
      </c>
      <c r="G183" s="213"/>
      <c r="H183" s="217">
        <v>158.19999999999999</v>
      </c>
      <c r="I183" s="218"/>
      <c r="J183" s="213"/>
      <c r="K183" s="213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139</v>
      </c>
      <c r="AU183" s="223" t="s">
        <v>78</v>
      </c>
      <c r="AV183" s="11" t="s">
        <v>78</v>
      </c>
      <c r="AW183" s="11" t="s">
        <v>32</v>
      </c>
      <c r="AX183" s="11" t="s">
        <v>69</v>
      </c>
      <c r="AY183" s="223" t="s">
        <v>116</v>
      </c>
    </row>
    <row r="184" s="11" customFormat="1">
      <c r="B184" s="212"/>
      <c r="C184" s="213"/>
      <c r="D184" s="214" t="s">
        <v>139</v>
      </c>
      <c r="E184" s="215" t="s">
        <v>1</v>
      </c>
      <c r="F184" s="216" t="s">
        <v>284</v>
      </c>
      <c r="G184" s="213"/>
      <c r="H184" s="217">
        <v>508.98700000000002</v>
      </c>
      <c r="I184" s="218"/>
      <c r="J184" s="213"/>
      <c r="K184" s="213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139</v>
      </c>
      <c r="AU184" s="223" t="s">
        <v>78</v>
      </c>
      <c r="AV184" s="11" t="s">
        <v>78</v>
      </c>
      <c r="AW184" s="11" t="s">
        <v>32</v>
      </c>
      <c r="AX184" s="11" t="s">
        <v>69</v>
      </c>
      <c r="AY184" s="223" t="s">
        <v>116</v>
      </c>
    </row>
    <row r="185" s="12" customFormat="1">
      <c r="B185" s="224"/>
      <c r="C185" s="225"/>
      <c r="D185" s="214" t="s">
        <v>139</v>
      </c>
      <c r="E185" s="226" t="s">
        <v>1</v>
      </c>
      <c r="F185" s="227" t="s">
        <v>142</v>
      </c>
      <c r="G185" s="225"/>
      <c r="H185" s="228">
        <v>2326.587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139</v>
      </c>
      <c r="AU185" s="234" t="s">
        <v>78</v>
      </c>
      <c r="AV185" s="12" t="s">
        <v>124</v>
      </c>
      <c r="AW185" s="12" t="s">
        <v>32</v>
      </c>
      <c r="AX185" s="12" t="s">
        <v>74</v>
      </c>
      <c r="AY185" s="234" t="s">
        <v>116</v>
      </c>
    </row>
    <row r="186" s="1" customFormat="1" ht="16.5" customHeight="1">
      <c r="B186" s="37"/>
      <c r="C186" s="200" t="s">
        <v>7</v>
      </c>
      <c r="D186" s="200" t="s">
        <v>119</v>
      </c>
      <c r="E186" s="201" t="s">
        <v>285</v>
      </c>
      <c r="F186" s="202" t="s">
        <v>286</v>
      </c>
      <c r="G186" s="203" t="s">
        <v>122</v>
      </c>
      <c r="H186" s="204">
        <v>531.5</v>
      </c>
      <c r="I186" s="205"/>
      <c r="J186" s="206">
        <f>ROUND(I186*H186,2)</f>
        <v>0</v>
      </c>
      <c r="K186" s="202" t="s">
        <v>123</v>
      </c>
      <c r="L186" s="42"/>
      <c r="M186" s="207" t="s">
        <v>1</v>
      </c>
      <c r="N186" s="208" t="s">
        <v>40</v>
      </c>
      <c r="O186" s="78"/>
      <c r="P186" s="209">
        <f>O186*H186</f>
        <v>0</v>
      </c>
      <c r="Q186" s="209">
        <v>0</v>
      </c>
      <c r="R186" s="209">
        <f>Q186*H186</f>
        <v>0</v>
      </c>
      <c r="S186" s="209">
        <v>0</v>
      </c>
      <c r="T186" s="210">
        <f>S186*H186</f>
        <v>0</v>
      </c>
      <c r="AR186" s="16" t="s">
        <v>124</v>
      </c>
      <c r="AT186" s="16" t="s">
        <v>119</v>
      </c>
      <c r="AU186" s="16" t="s">
        <v>78</v>
      </c>
      <c r="AY186" s="16" t="s">
        <v>116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74</v>
      </c>
      <c r="BK186" s="211">
        <f>ROUND(I186*H186,2)</f>
        <v>0</v>
      </c>
      <c r="BL186" s="16" t="s">
        <v>124</v>
      </c>
      <c r="BM186" s="16" t="s">
        <v>287</v>
      </c>
    </row>
    <row r="187" s="11" customFormat="1">
      <c r="B187" s="212"/>
      <c r="C187" s="213"/>
      <c r="D187" s="214" t="s">
        <v>139</v>
      </c>
      <c r="E187" s="215" t="s">
        <v>1</v>
      </c>
      <c r="F187" s="216" t="s">
        <v>288</v>
      </c>
      <c r="G187" s="213"/>
      <c r="H187" s="217">
        <v>531.5</v>
      </c>
      <c r="I187" s="218"/>
      <c r="J187" s="213"/>
      <c r="K187" s="213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139</v>
      </c>
      <c r="AU187" s="223" t="s">
        <v>78</v>
      </c>
      <c r="AV187" s="11" t="s">
        <v>78</v>
      </c>
      <c r="AW187" s="11" t="s">
        <v>32</v>
      </c>
      <c r="AX187" s="11" t="s">
        <v>69</v>
      </c>
      <c r="AY187" s="223" t="s">
        <v>116</v>
      </c>
    </row>
    <row r="188" s="12" customFormat="1">
      <c r="B188" s="224"/>
      <c r="C188" s="225"/>
      <c r="D188" s="214" t="s">
        <v>139</v>
      </c>
      <c r="E188" s="226" t="s">
        <v>1</v>
      </c>
      <c r="F188" s="227" t="s">
        <v>142</v>
      </c>
      <c r="G188" s="225"/>
      <c r="H188" s="228">
        <v>531.5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139</v>
      </c>
      <c r="AU188" s="234" t="s">
        <v>78</v>
      </c>
      <c r="AV188" s="12" t="s">
        <v>124</v>
      </c>
      <c r="AW188" s="12" t="s">
        <v>32</v>
      </c>
      <c r="AX188" s="12" t="s">
        <v>74</v>
      </c>
      <c r="AY188" s="234" t="s">
        <v>116</v>
      </c>
    </row>
    <row r="189" s="1" customFormat="1" ht="16.5" customHeight="1">
      <c r="B189" s="37"/>
      <c r="C189" s="200" t="s">
        <v>289</v>
      </c>
      <c r="D189" s="200" t="s">
        <v>119</v>
      </c>
      <c r="E189" s="201" t="s">
        <v>290</v>
      </c>
      <c r="F189" s="202" t="s">
        <v>291</v>
      </c>
      <c r="G189" s="203" t="s">
        <v>122</v>
      </c>
      <c r="H189" s="204">
        <v>531.5</v>
      </c>
      <c r="I189" s="205"/>
      <c r="J189" s="206">
        <f>ROUND(I189*H189,2)</f>
        <v>0</v>
      </c>
      <c r="K189" s="202" t="s">
        <v>123</v>
      </c>
      <c r="L189" s="42"/>
      <c r="M189" s="207" t="s">
        <v>1</v>
      </c>
      <c r="N189" s="208" t="s">
        <v>40</v>
      </c>
      <c r="O189" s="78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AR189" s="16" t="s">
        <v>124</v>
      </c>
      <c r="AT189" s="16" t="s">
        <v>119</v>
      </c>
      <c r="AU189" s="16" t="s">
        <v>78</v>
      </c>
      <c r="AY189" s="16" t="s">
        <v>116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16" t="s">
        <v>74</v>
      </c>
      <c r="BK189" s="211">
        <f>ROUND(I189*H189,2)</f>
        <v>0</v>
      </c>
      <c r="BL189" s="16" t="s">
        <v>124</v>
      </c>
      <c r="BM189" s="16" t="s">
        <v>292</v>
      </c>
    </row>
    <row r="190" s="1" customFormat="1" ht="16.5" customHeight="1">
      <c r="B190" s="37"/>
      <c r="C190" s="200" t="s">
        <v>293</v>
      </c>
      <c r="D190" s="200" t="s">
        <v>119</v>
      </c>
      <c r="E190" s="201" t="s">
        <v>294</v>
      </c>
      <c r="F190" s="202" t="s">
        <v>295</v>
      </c>
      <c r="G190" s="203" t="s">
        <v>296</v>
      </c>
      <c r="H190" s="204">
        <v>1</v>
      </c>
      <c r="I190" s="205"/>
      <c r="J190" s="206">
        <f>ROUND(I190*H190,2)</f>
        <v>0</v>
      </c>
      <c r="K190" s="202" t="s">
        <v>1</v>
      </c>
      <c r="L190" s="42"/>
      <c r="M190" s="207" t="s">
        <v>1</v>
      </c>
      <c r="N190" s="208" t="s">
        <v>40</v>
      </c>
      <c r="O190" s="78"/>
      <c r="P190" s="209">
        <f>O190*H190</f>
        <v>0</v>
      </c>
      <c r="Q190" s="209">
        <v>0</v>
      </c>
      <c r="R190" s="209">
        <f>Q190*H190</f>
        <v>0</v>
      </c>
      <c r="S190" s="209">
        <v>0</v>
      </c>
      <c r="T190" s="210">
        <f>S190*H190</f>
        <v>0</v>
      </c>
      <c r="AR190" s="16" t="s">
        <v>124</v>
      </c>
      <c r="AT190" s="16" t="s">
        <v>119</v>
      </c>
      <c r="AU190" s="16" t="s">
        <v>78</v>
      </c>
      <c r="AY190" s="16" t="s">
        <v>116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74</v>
      </c>
      <c r="BK190" s="211">
        <f>ROUND(I190*H190,2)</f>
        <v>0</v>
      </c>
      <c r="BL190" s="16" t="s">
        <v>124</v>
      </c>
      <c r="BM190" s="16" t="s">
        <v>297</v>
      </c>
    </row>
    <row r="191" s="1" customFormat="1" ht="16.5" customHeight="1">
      <c r="B191" s="37"/>
      <c r="C191" s="200" t="s">
        <v>298</v>
      </c>
      <c r="D191" s="200" t="s">
        <v>119</v>
      </c>
      <c r="E191" s="201" t="s">
        <v>299</v>
      </c>
      <c r="F191" s="202" t="s">
        <v>300</v>
      </c>
      <c r="G191" s="203" t="s">
        <v>122</v>
      </c>
      <c r="H191" s="204">
        <v>531.5</v>
      </c>
      <c r="I191" s="205"/>
      <c r="J191" s="206">
        <f>ROUND(I191*H191,2)</f>
        <v>0</v>
      </c>
      <c r="K191" s="202" t="s">
        <v>123</v>
      </c>
      <c r="L191" s="42"/>
      <c r="M191" s="207" t="s">
        <v>1</v>
      </c>
      <c r="N191" s="208" t="s">
        <v>40</v>
      </c>
      <c r="O191" s="78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10">
        <f>S191*H191</f>
        <v>0</v>
      </c>
      <c r="AR191" s="16" t="s">
        <v>124</v>
      </c>
      <c r="AT191" s="16" t="s">
        <v>119</v>
      </c>
      <c r="AU191" s="16" t="s">
        <v>78</v>
      </c>
      <c r="AY191" s="16" t="s">
        <v>116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74</v>
      </c>
      <c r="BK191" s="211">
        <f>ROUND(I191*H191,2)</f>
        <v>0</v>
      </c>
      <c r="BL191" s="16" t="s">
        <v>124</v>
      </c>
      <c r="BM191" s="16" t="s">
        <v>301</v>
      </c>
    </row>
    <row r="192" s="10" customFormat="1" ht="22.8" customHeight="1">
      <c r="B192" s="184"/>
      <c r="C192" s="185"/>
      <c r="D192" s="186" t="s">
        <v>68</v>
      </c>
      <c r="E192" s="198" t="s">
        <v>78</v>
      </c>
      <c r="F192" s="198" t="s">
        <v>302</v>
      </c>
      <c r="G192" s="185"/>
      <c r="H192" s="185"/>
      <c r="I192" s="188"/>
      <c r="J192" s="199">
        <f>BK192</f>
        <v>0</v>
      </c>
      <c r="K192" s="185"/>
      <c r="L192" s="190"/>
      <c r="M192" s="191"/>
      <c r="N192" s="192"/>
      <c r="O192" s="192"/>
      <c r="P192" s="193">
        <f>SUM(P193:P202)</f>
        <v>0</v>
      </c>
      <c r="Q192" s="192"/>
      <c r="R192" s="193">
        <f>SUM(R193:R202)</f>
        <v>0.67550758</v>
      </c>
      <c r="S192" s="192"/>
      <c r="T192" s="194">
        <f>SUM(T193:T202)</f>
        <v>0</v>
      </c>
      <c r="AR192" s="195" t="s">
        <v>74</v>
      </c>
      <c r="AT192" s="196" t="s">
        <v>68</v>
      </c>
      <c r="AU192" s="196" t="s">
        <v>74</v>
      </c>
      <c r="AY192" s="195" t="s">
        <v>116</v>
      </c>
      <c r="BK192" s="197">
        <f>SUM(BK193:BK202)</f>
        <v>0</v>
      </c>
    </row>
    <row r="193" s="1" customFormat="1" ht="16.5" customHeight="1">
      <c r="B193" s="37"/>
      <c r="C193" s="200" t="s">
        <v>303</v>
      </c>
      <c r="D193" s="200" t="s">
        <v>119</v>
      </c>
      <c r="E193" s="201" t="s">
        <v>304</v>
      </c>
      <c r="F193" s="202" t="s">
        <v>305</v>
      </c>
      <c r="G193" s="203" t="s">
        <v>122</v>
      </c>
      <c r="H193" s="204">
        <v>1045.6769999999999</v>
      </c>
      <c r="I193" s="205"/>
      <c r="J193" s="206">
        <f>ROUND(I193*H193,2)</f>
        <v>0</v>
      </c>
      <c r="K193" s="202" t="s">
        <v>123</v>
      </c>
      <c r="L193" s="42"/>
      <c r="M193" s="207" t="s">
        <v>1</v>
      </c>
      <c r="N193" s="208" t="s">
        <v>40</v>
      </c>
      <c r="O193" s="78"/>
      <c r="P193" s="209">
        <f>O193*H193</f>
        <v>0</v>
      </c>
      <c r="Q193" s="209">
        <v>0.00013999999999999999</v>
      </c>
      <c r="R193" s="209">
        <f>Q193*H193</f>
        <v>0.14639477999999997</v>
      </c>
      <c r="S193" s="209">
        <v>0</v>
      </c>
      <c r="T193" s="210">
        <f>S193*H193</f>
        <v>0</v>
      </c>
      <c r="AR193" s="16" t="s">
        <v>124</v>
      </c>
      <c r="AT193" s="16" t="s">
        <v>119</v>
      </c>
      <c r="AU193" s="16" t="s">
        <v>78</v>
      </c>
      <c r="AY193" s="16" t="s">
        <v>116</v>
      </c>
      <c r="BE193" s="211">
        <f>IF(N193="základní",J193,0)</f>
        <v>0</v>
      </c>
      <c r="BF193" s="211">
        <f>IF(N193="snížená",J193,0)</f>
        <v>0</v>
      </c>
      <c r="BG193" s="211">
        <f>IF(N193="zákl. přenesená",J193,0)</f>
        <v>0</v>
      </c>
      <c r="BH193" s="211">
        <f>IF(N193="sníž. přenesená",J193,0)</f>
        <v>0</v>
      </c>
      <c r="BI193" s="211">
        <f>IF(N193="nulová",J193,0)</f>
        <v>0</v>
      </c>
      <c r="BJ193" s="16" t="s">
        <v>74</v>
      </c>
      <c r="BK193" s="211">
        <f>ROUND(I193*H193,2)</f>
        <v>0</v>
      </c>
      <c r="BL193" s="16" t="s">
        <v>124</v>
      </c>
      <c r="BM193" s="16" t="s">
        <v>306</v>
      </c>
    </row>
    <row r="194" s="13" customFormat="1">
      <c r="B194" s="235"/>
      <c r="C194" s="236"/>
      <c r="D194" s="214" t="s">
        <v>139</v>
      </c>
      <c r="E194" s="237" t="s">
        <v>1</v>
      </c>
      <c r="F194" s="238" t="s">
        <v>307</v>
      </c>
      <c r="G194" s="236"/>
      <c r="H194" s="237" t="s">
        <v>1</v>
      </c>
      <c r="I194" s="239"/>
      <c r="J194" s="236"/>
      <c r="K194" s="236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139</v>
      </c>
      <c r="AU194" s="244" t="s">
        <v>78</v>
      </c>
      <c r="AV194" s="13" t="s">
        <v>74</v>
      </c>
      <c r="AW194" s="13" t="s">
        <v>32</v>
      </c>
      <c r="AX194" s="13" t="s">
        <v>69</v>
      </c>
      <c r="AY194" s="244" t="s">
        <v>116</v>
      </c>
    </row>
    <row r="195" s="11" customFormat="1">
      <c r="B195" s="212"/>
      <c r="C195" s="213"/>
      <c r="D195" s="214" t="s">
        <v>139</v>
      </c>
      <c r="E195" s="215" t="s">
        <v>1</v>
      </c>
      <c r="F195" s="216" t="s">
        <v>308</v>
      </c>
      <c r="G195" s="213"/>
      <c r="H195" s="217">
        <v>618.84900000000005</v>
      </c>
      <c r="I195" s="218"/>
      <c r="J195" s="213"/>
      <c r="K195" s="213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139</v>
      </c>
      <c r="AU195" s="223" t="s">
        <v>78</v>
      </c>
      <c r="AV195" s="11" t="s">
        <v>78</v>
      </c>
      <c r="AW195" s="11" t="s">
        <v>32</v>
      </c>
      <c r="AX195" s="11" t="s">
        <v>69</v>
      </c>
      <c r="AY195" s="223" t="s">
        <v>116</v>
      </c>
    </row>
    <row r="196" s="11" customFormat="1">
      <c r="B196" s="212"/>
      <c r="C196" s="213"/>
      <c r="D196" s="214" t="s">
        <v>139</v>
      </c>
      <c r="E196" s="215" t="s">
        <v>1</v>
      </c>
      <c r="F196" s="216" t="s">
        <v>309</v>
      </c>
      <c r="G196" s="213"/>
      <c r="H196" s="217">
        <v>426.82799999999997</v>
      </c>
      <c r="I196" s="218"/>
      <c r="J196" s="213"/>
      <c r="K196" s="213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139</v>
      </c>
      <c r="AU196" s="223" t="s">
        <v>78</v>
      </c>
      <c r="AV196" s="11" t="s">
        <v>78</v>
      </c>
      <c r="AW196" s="11" t="s">
        <v>32</v>
      </c>
      <c r="AX196" s="11" t="s">
        <v>69</v>
      </c>
      <c r="AY196" s="223" t="s">
        <v>116</v>
      </c>
    </row>
    <row r="197" s="12" customFormat="1">
      <c r="B197" s="224"/>
      <c r="C197" s="225"/>
      <c r="D197" s="214" t="s">
        <v>139</v>
      </c>
      <c r="E197" s="226" t="s">
        <v>1</v>
      </c>
      <c r="F197" s="227" t="s">
        <v>142</v>
      </c>
      <c r="G197" s="225"/>
      <c r="H197" s="228">
        <v>1045.6769999999999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139</v>
      </c>
      <c r="AU197" s="234" t="s">
        <v>78</v>
      </c>
      <c r="AV197" s="12" t="s">
        <v>124</v>
      </c>
      <c r="AW197" s="12" t="s">
        <v>32</v>
      </c>
      <c r="AX197" s="12" t="s">
        <v>74</v>
      </c>
      <c r="AY197" s="234" t="s">
        <v>116</v>
      </c>
    </row>
    <row r="198" s="1" customFormat="1" ht="16.5" customHeight="1">
      <c r="B198" s="37"/>
      <c r="C198" s="256" t="s">
        <v>310</v>
      </c>
      <c r="D198" s="256" t="s">
        <v>247</v>
      </c>
      <c r="E198" s="257" t="s">
        <v>311</v>
      </c>
      <c r="F198" s="258" t="s">
        <v>312</v>
      </c>
      <c r="G198" s="259" t="s">
        <v>122</v>
      </c>
      <c r="H198" s="260">
        <v>1322.7819999999999</v>
      </c>
      <c r="I198" s="261"/>
      <c r="J198" s="262">
        <f>ROUND(I198*H198,2)</f>
        <v>0</v>
      </c>
      <c r="K198" s="258" t="s">
        <v>123</v>
      </c>
      <c r="L198" s="263"/>
      <c r="M198" s="264" t="s">
        <v>1</v>
      </c>
      <c r="N198" s="265" t="s">
        <v>40</v>
      </c>
      <c r="O198" s="78"/>
      <c r="P198" s="209">
        <f>O198*H198</f>
        <v>0</v>
      </c>
      <c r="Q198" s="209">
        <v>0.00040000000000000002</v>
      </c>
      <c r="R198" s="209">
        <f>Q198*H198</f>
        <v>0.52911280000000005</v>
      </c>
      <c r="S198" s="209">
        <v>0</v>
      </c>
      <c r="T198" s="210">
        <f>S198*H198</f>
        <v>0</v>
      </c>
      <c r="AR198" s="16" t="s">
        <v>250</v>
      </c>
      <c r="AT198" s="16" t="s">
        <v>247</v>
      </c>
      <c r="AU198" s="16" t="s">
        <v>78</v>
      </c>
      <c r="AY198" s="16" t="s">
        <v>116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6" t="s">
        <v>74</v>
      </c>
      <c r="BK198" s="211">
        <f>ROUND(I198*H198,2)</f>
        <v>0</v>
      </c>
      <c r="BL198" s="16" t="s">
        <v>124</v>
      </c>
      <c r="BM198" s="16" t="s">
        <v>313</v>
      </c>
    </row>
    <row r="199" s="11" customFormat="1">
      <c r="B199" s="212"/>
      <c r="C199" s="213"/>
      <c r="D199" s="214" t="s">
        <v>139</v>
      </c>
      <c r="E199" s="215" t="s">
        <v>1</v>
      </c>
      <c r="F199" s="216" t="s">
        <v>314</v>
      </c>
      <c r="G199" s="213"/>
      <c r="H199" s="217">
        <v>1150.2449999999999</v>
      </c>
      <c r="I199" s="218"/>
      <c r="J199" s="213"/>
      <c r="K199" s="213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139</v>
      </c>
      <c r="AU199" s="223" t="s">
        <v>78</v>
      </c>
      <c r="AV199" s="11" t="s">
        <v>78</v>
      </c>
      <c r="AW199" s="11" t="s">
        <v>32</v>
      </c>
      <c r="AX199" s="11" t="s">
        <v>69</v>
      </c>
      <c r="AY199" s="223" t="s">
        <v>116</v>
      </c>
    </row>
    <row r="200" s="12" customFormat="1">
      <c r="B200" s="224"/>
      <c r="C200" s="225"/>
      <c r="D200" s="214" t="s">
        <v>139</v>
      </c>
      <c r="E200" s="226" t="s">
        <v>1</v>
      </c>
      <c r="F200" s="227" t="s">
        <v>142</v>
      </c>
      <c r="G200" s="225"/>
      <c r="H200" s="228">
        <v>1150.2449999999999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139</v>
      </c>
      <c r="AU200" s="234" t="s">
        <v>78</v>
      </c>
      <c r="AV200" s="12" t="s">
        <v>124</v>
      </c>
      <c r="AW200" s="12" t="s">
        <v>32</v>
      </c>
      <c r="AX200" s="12" t="s">
        <v>74</v>
      </c>
      <c r="AY200" s="234" t="s">
        <v>116</v>
      </c>
    </row>
    <row r="201" s="11" customFormat="1">
      <c r="B201" s="212"/>
      <c r="C201" s="213"/>
      <c r="D201" s="214" t="s">
        <v>139</v>
      </c>
      <c r="E201" s="213"/>
      <c r="F201" s="216" t="s">
        <v>315</v>
      </c>
      <c r="G201" s="213"/>
      <c r="H201" s="217">
        <v>1322.7819999999999</v>
      </c>
      <c r="I201" s="218"/>
      <c r="J201" s="213"/>
      <c r="K201" s="213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139</v>
      </c>
      <c r="AU201" s="223" t="s">
        <v>78</v>
      </c>
      <c r="AV201" s="11" t="s">
        <v>78</v>
      </c>
      <c r="AW201" s="11" t="s">
        <v>4</v>
      </c>
      <c r="AX201" s="11" t="s">
        <v>74</v>
      </c>
      <c r="AY201" s="223" t="s">
        <v>116</v>
      </c>
    </row>
    <row r="202" s="1" customFormat="1" ht="16.5" customHeight="1">
      <c r="B202" s="37"/>
      <c r="C202" s="200" t="s">
        <v>316</v>
      </c>
      <c r="D202" s="200" t="s">
        <v>119</v>
      </c>
      <c r="E202" s="201" t="s">
        <v>317</v>
      </c>
      <c r="F202" s="202" t="s">
        <v>318</v>
      </c>
      <c r="G202" s="203" t="s">
        <v>319</v>
      </c>
      <c r="H202" s="204">
        <v>163</v>
      </c>
      <c r="I202" s="205"/>
      <c r="J202" s="206">
        <f>ROUND(I202*H202,2)</f>
        <v>0</v>
      </c>
      <c r="K202" s="202" t="s">
        <v>123</v>
      </c>
      <c r="L202" s="42"/>
      <c r="M202" s="207" t="s">
        <v>1</v>
      </c>
      <c r="N202" s="208" t="s">
        <v>40</v>
      </c>
      <c r="O202" s="78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AR202" s="16" t="s">
        <v>124</v>
      </c>
      <c r="AT202" s="16" t="s">
        <v>119</v>
      </c>
      <c r="AU202" s="16" t="s">
        <v>78</v>
      </c>
      <c r="AY202" s="16" t="s">
        <v>116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6" t="s">
        <v>74</v>
      </c>
      <c r="BK202" s="211">
        <f>ROUND(I202*H202,2)</f>
        <v>0</v>
      </c>
      <c r="BL202" s="16" t="s">
        <v>124</v>
      </c>
      <c r="BM202" s="16" t="s">
        <v>320</v>
      </c>
    </row>
    <row r="203" s="10" customFormat="1" ht="22.8" customHeight="1">
      <c r="B203" s="184"/>
      <c r="C203" s="185"/>
      <c r="D203" s="186" t="s">
        <v>68</v>
      </c>
      <c r="E203" s="198" t="s">
        <v>321</v>
      </c>
      <c r="F203" s="198" t="s">
        <v>322</v>
      </c>
      <c r="G203" s="185"/>
      <c r="H203" s="185"/>
      <c r="I203" s="188"/>
      <c r="J203" s="199">
        <f>BK203</f>
        <v>0</v>
      </c>
      <c r="K203" s="185"/>
      <c r="L203" s="190"/>
      <c r="M203" s="191"/>
      <c r="N203" s="192"/>
      <c r="O203" s="192"/>
      <c r="P203" s="193">
        <f>SUM(P204:P259)</f>
        <v>0</v>
      </c>
      <c r="Q203" s="192"/>
      <c r="R203" s="193">
        <f>SUM(R204:R259)</f>
        <v>96.563451999999984</v>
      </c>
      <c r="S203" s="192"/>
      <c r="T203" s="194">
        <f>SUM(T204:T259)</f>
        <v>0</v>
      </c>
      <c r="AR203" s="195" t="s">
        <v>74</v>
      </c>
      <c r="AT203" s="196" t="s">
        <v>68</v>
      </c>
      <c r="AU203" s="196" t="s">
        <v>74</v>
      </c>
      <c r="AY203" s="195" t="s">
        <v>116</v>
      </c>
      <c r="BK203" s="197">
        <f>SUM(BK204:BK259)</f>
        <v>0</v>
      </c>
    </row>
    <row r="204" s="1" customFormat="1" ht="16.5" customHeight="1">
      <c r="B204" s="37"/>
      <c r="C204" s="200" t="s">
        <v>323</v>
      </c>
      <c r="D204" s="200" t="s">
        <v>119</v>
      </c>
      <c r="E204" s="201" t="s">
        <v>324</v>
      </c>
      <c r="F204" s="202" t="s">
        <v>325</v>
      </c>
      <c r="G204" s="203" t="s">
        <v>122</v>
      </c>
      <c r="H204" s="204">
        <v>508.98700000000002</v>
      </c>
      <c r="I204" s="205"/>
      <c r="J204" s="206">
        <f>ROUND(I204*H204,2)</f>
        <v>0</v>
      </c>
      <c r="K204" s="202" t="s">
        <v>123</v>
      </c>
      <c r="L204" s="42"/>
      <c r="M204" s="207" t="s">
        <v>1</v>
      </c>
      <c r="N204" s="208" t="s">
        <v>40</v>
      </c>
      <c r="O204" s="78"/>
      <c r="P204" s="209">
        <f>O204*H204</f>
        <v>0</v>
      </c>
      <c r="Q204" s="209">
        <v>0</v>
      </c>
      <c r="R204" s="209">
        <f>Q204*H204</f>
        <v>0</v>
      </c>
      <c r="S204" s="209">
        <v>0</v>
      </c>
      <c r="T204" s="210">
        <f>S204*H204</f>
        <v>0</v>
      </c>
      <c r="AR204" s="16" t="s">
        <v>124</v>
      </c>
      <c r="AT204" s="16" t="s">
        <v>119</v>
      </c>
      <c r="AU204" s="16" t="s">
        <v>78</v>
      </c>
      <c r="AY204" s="16" t="s">
        <v>116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6" t="s">
        <v>74</v>
      </c>
      <c r="BK204" s="211">
        <f>ROUND(I204*H204,2)</f>
        <v>0</v>
      </c>
      <c r="BL204" s="16" t="s">
        <v>124</v>
      </c>
      <c r="BM204" s="16" t="s">
        <v>326</v>
      </c>
    </row>
    <row r="205" s="13" customFormat="1">
      <c r="B205" s="235"/>
      <c r="C205" s="236"/>
      <c r="D205" s="214" t="s">
        <v>139</v>
      </c>
      <c r="E205" s="237" t="s">
        <v>1</v>
      </c>
      <c r="F205" s="238" t="s">
        <v>327</v>
      </c>
      <c r="G205" s="236"/>
      <c r="H205" s="237" t="s">
        <v>1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AT205" s="244" t="s">
        <v>139</v>
      </c>
      <c r="AU205" s="244" t="s">
        <v>78</v>
      </c>
      <c r="AV205" s="13" t="s">
        <v>74</v>
      </c>
      <c r="AW205" s="13" t="s">
        <v>32</v>
      </c>
      <c r="AX205" s="13" t="s">
        <v>69</v>
      </c>
      <c r="AY205" s="244" t="s">
        <v>116</v>
      </c>
    </row>
    <row r="206" s="11" customFormat="1">
      <c r="B206" s="212"/>
      <c r="C206" s="213"/>
      <c r="D206" s="214" t="s">
        <v>139</v>
      </c>
      <c r="E206" s="215" t="s">
        <v>1</v>
      </c>
      <c r="F206" s="216" t="s">
        <v>328</v>
      </c>
      <c r="G206" s="213"/>
      <c r="H206" s="217">
        <v>508.98700000000002</v>
      </c>
      <c r="I206" s="218"/>
      <c r="J206" s="213"/>
      <c r="K206" s="213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139</v>
      </c>
      <c r="AU206" s="223" t="s">
        <v>78</v>
      </c>
      <c r="AV206" s="11" t="s">
        <v>78</v>
      </c>
      <c r="AW206" s="11" t="s">
        <v>32</v>
      </c>
      <c r="AX206" s="11" t="s">
        <v>69</v>
      </c>
      <c r="AY206" s="223" t="s">
        <v>116</v>
      </c>
    </row>
    <row r="207" s="12" customFormat="1">
      <c r="B207" s="224"/>
      <c r="C207" s="225"/>
      <c r="D207" s="214" t="s">
        <v>139</v>
      </c>
      <c r="E207" s="226" t="s">
        <v>1</v>
      </c>
      <c r="F207" s="227" t="s">
        <v>142</v>
      </c>
      <c r="G207" s="225"/>
      <c r="H207" s="228">
        <v>508.98700000000002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139</v>
      </c>
      <c r="AU207" s="234" t="s">
        <v>78</v>
      </c>
      <c r="AV207" s="12" t="s">
        <v>124</v>
      </c>
      <c r="AW207" s="12" t="s">
        <v>32</v>
      </c>
      <c r="AX207" s="12" t="s">
        <v>74</v>
      </c>
      <c r="AY207" s="234" t="s">
        <v>116</v>
      </c>
    </row>
    <row r="208" s="1" customFormat="1" ht="16.5" customHeight="1">
      <c r="B208" s="37"/>
      <c r="C208" s="200" t="s">
        <v>124</v>
      </c>
      <c r="D208" s="200" t="s">
        <v>119</v>
      </c>
      <c r="E208" s="201" t="s">
        <v>329</v>
      </c>
      <c r="F208" s="202" t="s">
        <v>330</v>
      </c>
      <c r="G208" s="203" t="s">
        <v>122</v>
      </c>
      <c r="H208" s="204">
        <v>2828.0599999999999</v>
      </c>
      <c r="I208" s="205"/>
      <c r="J208" s="206">
        <f>ROUND(I208*H208,2)</f>
        <v>0</v>
      </c>
      <c r="K208" s="202" t="s">
        <v>123</v>
      </c>
      <c r="L208" s="42"/>
      <c r="M208" s="207" t="s">
        <v>1</v>
      </c>
      <c r="N208" s="208" t="s">
        <v>40</v>
      </c>
      <c r="O208" s="78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AR208" s="16" t="s">
        <v>124</v>
      </c>
      <c r="AT208" s="16" t="s">
        <v>119</v>
      </c>
      <c r="AU208" s="16" t="s">
        <v>78</v>
      </c>
      <c r="AY208" s="16" t="s">
        <v>116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6" t="s">
        <v>74</v>
      </c>
      <c r="BK208" s="211">
        <f>ROUND(I208*H208,2)</f>
        <v>0</v>
      </c>
      <c r="BL208" s="16" t="s">
        <v>124</v>
      </c>
      <c r="BM208" s="16" t="s">
        <v>331</v>
      </c>
    </row>
    <row r="209" s="13" customFormat="1">
      <c r="B209" s="235"/>
      <c r="C209" s="236"/>
      <c r="D209" s="214" t="s">
        <v>139</v>
      </c>
      <c r="E209" s="237" t="s">
        <v>1</v>
      </c>
      <c r="F209" s="238" t="s">
        <v>332</v>
      </c>
      <c r="G209" s="236"/>
      <c r="H209" s="237" t="s">
        <v>1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AT209" s="244" t="s">
        <v>139</v>
      </c>
      <c r="AU209" s="244" t="s">
        <v>78</v>
      </c>
      <c r="AV209" s="13" t="s">
        <v>74</v>
      </c>
      <c r="AW209" s="13" t="s">
        <v>32</v>
      </c>
      <c r="AX209" s="13" t="s">
        <v>69</v>
      </c>
      <c r="AY209" s="244" t="s">
        <v>116</v>
      </c>
    </row>
    <row r="210" s="11" customFormat="1">
      <c r="B210" s="212"/>
      <c r="C210" s="213"/>
      <c r="D210" s="214" t="s">
        <v>139</v>
      </c>
      <c r="E210" s="215" t="s">
        <v>1</v>
      </c>
      <c r="F210" s="216" t="s">
        <v>333</v>
      </c>
      <c r="G210" s="213"/>
      <c r="H210" s="217">
        <v>1311.6600000000001</v>
      </c>
      <c r="I210" s="218"/>
      <c r="J210" s="213"/>
      <c r="K210" s="213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139</v>
      </c>
      <c r="AU210" s="223" t="s">
        <v>78</v>
      </c>
      <c r="AV210" s="11" t="s">
        <v>78</v>
      </c>
      <c r="AW210" s="11" t="s">
        <v>32</v>
      </c>
      <c r="AX210" s="11" t="s">
        <v>69</v>
      </c>
      <c r="AY210" s="223" t="s">
        <v>116</v>
      </c>
    </row>
    <row r="211" s="11" customFormat="1">
      <c r="B211" s="212"/>
      <c r="C211" s="213"/>
      <c r="D211" s="214" t="s">
        <v>139</v>
      </c>
      <c r="E211" s="215" t="s">
        <v>1</v>
      </c>
      <c r="F211" s="216" t="s">
        <v>334</v>
      </c>
      <c r="G211" s="213"/>
      <c r="H211" s="217">
        <v>14.9</v>
      </c>
      <c r="I211" s="218"/>
      <c r="J211" s="213"/>
      <c r="K211" s="213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139</v>
      </c>
      <c r="AU211" s="223" t="s">
        <v>78</v>
      </c>
      <c r="AV211" s="11" t="s">
        <v>78</v>
      </c>
      <c r="AW211" s="11" t="s">
        <v>32</v>
      </c>
      <c r="AX211" s="11" t="s">
        <v>69</v>
      </c>
      <c r="AY211" s="223" t="s">
        <v>116</v>
      </c>
    </row>
    <row r="212" s="13" customFormat="1">
      <c r="B212" s="235"/>
      <c r="C212" s="236"/>
      <c r="D212" s="214" t="s">
        <v>139</v>
      </c>
      <c r="E212" s="237" t="s">
        <v>1</v>
      </c>
      <c r="F212" s="238" t="s">
        <v>335</v>
      </c>
      <c r="G212" s="236"/>
      <c r="H212" s="237" t="s">
        <v>1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139</v>
      </c>
      <c r="AU212" s="244" t="s">
        <v>78</v>
      </c>
      <c r="AV212" s="13" t="s">
        <v>74</v>
      </c>
      <c r="AW212" s="13" t="s">
        <v>32</v>
      </c>
      <c r="AX212" s="13" t="s">
        <v>69</v>
      </c>
      <c r="AY212" s="244" t="s">
        <v>116</v>
      </c>
    </row>
    <row r="213" s="11" customFormat="1">
      <c r="B213" s="212"/>
      <c r="C213" s="213"/>
      <c r="D213" s="214" t="s">
        <v>139</v>
      </c>
      <c r="E213" s="215" t="s">
        <v>1</v>
      </c>
      <c r="F213" s="216" t="s">
        <v>336</v>
      </c>
      <c r="G213" s="213"/>
      <c r="H213" s="217">
        <v>1374.1199999999999</v>
      </c>
      <c r="I213" s="218"/>
      <c r="J213" s="213"/>
      <c r="K213" s="213"/>
      <c r="L213" s="219"/>
      <c r="M213" s="220"/>
      <c r="N213" s="221"/>
      <c r="O213" s="221"/>
      <c r="P213" s="221"/>
      <c r="Q213" s="221"/>
      <c r="R213" s="221"/>
      <c r="S213" s="221"/>
      <c r="T213" s="222"/>
      <c r="AT213" s="223" t="s">
        <v>139</v>
      </c>
      <c r="AU213" s="223" t="s">
        <v>78</v>
      </c>
      <c r="AV213" s="11" t="s">
        <v>78</v>
      </c>
      <c r="AW213" s="11" t="s">
        <v>32</v>
      </c>
      <c r="AX213" s="11" t="s">
        <v>69</v>
      </c>
      <c r="AY213" s="223" t="s">
        <v>116</v>
      </c>
    </row>
    <row r="214" s="11" customFormat="1">
      <c r="B214" s="212"/>
      <c r="C214" s="213"/>
      <c r="D214" s="214" t="s">
        <v>139</v>
      </c>
      <c r="E214" s="215" t="s">
        <v>1</v>
      </c>
      <c r="F214" s="216" t="s">
        <v>337</v>
      </c>
      <c r="G214" s="213"/>
      <c r="H214" s="217">
        <v>127.38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139</v>
      </c>
      <c r="AU214" s="223" t="s">
        <v>78</v>
      </c>
      <c r="AV214" s="11" t="s">
        <v>78</v>
      </c>
      <c r="AW214" s="11" t="s">
        <v>32</v>
      </c>
      <c r="AX214" s="11" t="s">
        <v>69</v>
      </c>
      <c r="AY214" s="223" t="s">
        <v>116</v>
      </c>
    </row>
    <row r="215" s="12" customFormat="1">
      <c r="B215" s="224"/>
      <c r="C215" s="225"/>
      <c r="D215" s="214" t="s">
        <v>139</v>
      </c>
      <c r="E215" s="226" t="s">
        <v>1</v>
      </c>
      <c r="F215" s="227" t="s">
        <v>142</v>
      </c>
      <c r="G215" s="225"/>
      <c r="H215" s="228">
        <v>2828.0599999999999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139</v>
      </c>
      <c r="AU215" s="234" t="s">
        <v>78</v>
      </c>
      <c r="AV215" s="12" t="s">
        <v>124</v>
      </c>
      <c r="AW215" s="12" t="s">
        <v>32</v>
      </c>
      <c r="AX215" s="12" t="s">
        <v>74</v>
      </c>
      <c r="AY215" s="234" t="s">
        <v>116</v>
      </c>
    </row>
    <row r="216" s="1" customFormat="1" ht="16.5" customHeight="1">
      <c r="B216" s="37"/>
      <c r="C216" s="200" t="s">
        <v>338</v>
      </c>
      <c r="D216" s="200" t="s">
        <v>119</v>
      </c>
      <c r="E216" s="201" t="s">
        <v>339</v>
      </c>
      <c r="F216" s="202" t="s">
        <v>340</v>
      </c>
      <c r="G216" s="203" t="s">
        <v>122</v>
      </c>
      <c r="H216" s="204">
        <v>65</v>
      </c>
      <c r="I216" s="205"/>
      <c r="J216" s="206">
        <f>ROUND(I216*H216,2)</f>
        <v>0</v>
      </c>
      <c r="K216" s="202" t="s">
        <v>123</v>
      </c>
      <c r="L216" s="42"/>
      <c r="M216" s="207" t="s">
        <v>1</v>
      </c>
      <c r="N216" s="208" t="s">
        <v>40</v>
      </c>
      <c r="O216" s="78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AR216" s="16" t="s">
        <v>124</v>
      </c>
      <c r="AT216" s="16" t="s">
        <v>119</v>
      </c>
      <c r="AU216" s="16" t="s">
        <v>78</v>
      </c>
      <c r="AY216" s="16" t="s">
        <v>116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6" t="s">
        <v>74</v>
      </c>
      <c r="BK216" s="211">
        <f>ROUND(I216*H216,2)</f>
        <v>0</v>
      </c>
      <c r="BL216" s="16" t="s">
        <v>124</v>
      </c>
      <c r="BM216" s="16" t="s">
        <v>341</v>
      </c>
    </row>
    <row r="217" s="13" customFormat="1">
      <c r="B217" s="235"/>
      <c r="C217" s="236"/>
      <c r="D217" s="214" t="s">
        <v>139</v>
      </c>
      <c r="E217" s="237" t="s">
        <v>1</v>
      </c>
      <c r="F217" s="238" t="s">
        <v>335</v>
      </c>
      <c r="G217" s="236"/>
      <c r="H217" s="237" t="s">
        <v>1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139</v>
      </c>
      <c r="AU217" s="244" t="s">
        <v>78</v>
      </c>
      <c r="AV217" s="13" t="s">
        <v>74</v>
      </c>
      <c r="AW217" s="13" t="s">
        <v>32</v>
      </c>
      <c r="AX217" s="13" t="s">
        <v>69</v>
      </c>
      <c r="AY217" s="244" t="s">
        <v>116</v>
      </c>
    </row>
    <row r="218" s="11" customFormat="1">
      <c r="B218" s="212"/>
      <c r="C218" s="213"/>
      <c r="D218" s="214" t="s">
        <v>139</v>
      </c>
      <c r="E218" s="215" t="s">
        <v>1</v>
      </c>
      <c r="F218" s="216" t="s">
        <v>342</v>
      </c>
      <c r="G218" s="213"/>
      <c r="H218" s="217">
        <v>65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139</v>
      </c>
      <c r="AU218" s="223" t="s">
        <v>78</v>
      </c>
      <c r="AV218" s="11" t="s">
        <v>78</v>
      </c>
      <c r="AW218" s="11" t="s">
        <v>32</v>
      </c>
      <c r="AX218" s="11" t="s">
        <v>69</v>
      </c>
      <c r="AY218" s="223" t="s">
        <v>116</v>
      </c>
    </row>
    <row r="219" s="12" customFormat="1">
      <c r="B219" s="224"/>
      <c r="C219" s="225"/>
      <c r="D219" s="214" t="s">
        <v>139</v>
      </c>
      <c r="E219" s="226" t="s">
        <v>1</v>
      </c>
      <c r="F219" s="227" t="s">
        <v>142</v>
      </c>
      <c r="G219" s="225"/>
      <c r="H219" s="228">
        <v>65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139</v>
      </c>
      <c r="AU219" s="234" t="s">
        <v>78</v>
      </c>
      <c r="AV219" s="12" t="s">
        <v>124</v>
      </c>
      <c r="AW219" s="12" t="s">
        <v>32</v>
      </c>
      <c r="AX219" s="12" t="s">
        <v>74</v>
      </c>
      <c r="AY219" s="234" t="s">
        <v>116</v>
      </c>
    </row>
    <row r="220" s="1" customFormat="1" ht="16.5" customHeight="1">
      <c r="B220" s="37"/>
      <c r="C220" s="200" t="s">
        <v>179</v>
      </c>
      <c r="D220" s="200" t="s">
        <v>119</v>
      </c>
      <c r="E220" s="201" t="s">
        <v>343</v>
      </c>
      <c r="F220" s="202" t="s">
        <v>344</v>
      </c>
      <c r="G220" s="203" t="s">
        <v>122</v>
      </c>
      <c r="H220" s="204">
        <v>1310.7000000000001</v>
      </c>
      <c r="I220" s="205"/>
      <c r="J220" s="206">
        <f>ROUND(I220*H220,2)</f>
        <v>0</v>
      </c>
      <c r="K220" s="202" t="s">
        <v>123</v>
      </c>
      <c r="L220" s="42"/>
      <c r="M220" s="207" t="s">
        <v>1</v>
      </c>
      <c r="N220" s="208" t="s">
        <v>40</v>
      </c>
      <c r="O220" s="78"/>
      <c r="P220" s="209">
        <f>O220*H220</f>
        <v>0</v>
      </c>
      <c r="Q220" s="209">
        <v>0</v>
      </c>
      <c r="R220" s="209">
        <f>Q220*H220</f>
        <v>0</v>
      </c>
      <c r="S220" s="209">
        <v>0</v>
      </c>
      <c r="T220" s="210">
        <f>S220*H220</f>
        <v>0</v>
      </c>
      <c r="AR220" s="16" t="s">
        <v>124</v>
      </c>
      <c r="AT220" s="16" t="s">
        <v>119</v>
      </c>
      <c r="AU220" s="16" t="s">
        <v>78</v>
      </c>
      <c r="AY220" s="16" t="s">
        <v>116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16" t="s">
        <v>74</v>
      </c>
      <c r="BK220" s="211">
        <f>ROUND(I220*H220,2)</f>
        <v>0</v>
      </c>
      <c r="BL220" s="16" t="s">
        <v>124</v>
      </c>
      <c r="BM220" s="16" t="s">
        <v>345</v>
      </c>
    </row>
    <row r="221" s="11" customFormat="1">
      <c r="B221" s="212"/>
      <c r="C221" s="213"/>
      <c r="D221" s="214" t="s">
        <v>139</v>
      </c>
      <c r="E221" s="215" t="s">
        <v>1</v>
      </c>
      <c r="F221" s="216" t="s">
        <v>346</v>
      </c>
      <c r="G221" s="213"/>
      <c r="H221" s="217">
        <v>1249.2000000000001</v>
      </c>
      <c r="I221" s="218"/>
      <c r="J221" s="213"/>
      <c r="K221" s="213"/>
      <c r="L221" s="219"/>
      <c r="M221" s="220"/>
      <c r="N221" s="221"/>
      <c r="O221" s="221"/>
      <c r="P221" s="221"/>
      <c r="Q221" s="221"/>
      <c r="R221" s="221"/>
      <c r="S221" s="221"/>
      <c r="T221" s="222"/>
      <c r="AT221" s="223" t="s">
        <v>139</v>
      </c>
      <c r="AU221" s="223" t="s">
        <v>78</v>
      </c>
      <c r="AV221" s="11" t="s">
        <v>78</v>
      </c>
      <c r="AW221" s="11" t="s">
        <v>32</v>
      </c>
      <c r="AX221" s="11" t="s">
        <v>69</v>
      </c>
      <c r="AY221" s="223" t="s">
        <v>116</v>
      </c>
    </row>
    <row r="222" s="11" customFormat="1">
      <c r="B222" s="212"/>
      <c r="C222" s="213"/>
      <c r="D222" s="214" t="s">
        <v>139</v>
      </c>
      <c r="E222" s="215" t="s">
        <v>1</v>
      </c>
      <c r="F222" s="216" t="s">
        <v>347</v>
      </c>
      <c r="G222" s="213"/>
      <c r="H222" s="217">
        <v>61.5</v>
      </c>
      <c r="I222" s="218"/>
      <c r="J222" s="213"/>
      <c r="K222" s="213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139</v>
      </c>
      <c r="AU222" s="223" t="s">
        <v>78</v>
      </c>
      <c r="AV222" s="11" t="s">
        <v>78</v>
      </c>
      <c r="AW222" s="11" t="s">
        <v>32</v>
      </c>
      <c r="AX222" s="11" t="s">
        <v>69</v>
      </c>
      <c r="AY222" s="223" t="s">
        <v>116</v>
      </c>
    </row>
    <row r="223" s="12" customFormat="1">
      <c r="B223" s="224"/>
      <c r="C223" s="225"/>
      <c r="D223" s="214" t="s">
        <v>139</v>
      </c>
      <c r="E223" s="226" t="s">
        <v>1</v>
      </c>
      <c r="F223" s="227" t="s">
        <v>142</v>
      </c>
      <c r="G223" s="225"/>
      <c r="H223" s="228">
        <v>1310.7000000000001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AT223" s="234" t="s">
        <v>139</v>
      </c>
      <c r="AU223" s="234" t="s">
        <v>78</v>
      </c>
      <c r="AV223" s="12" t="s">
        <v>124</v>
      </c>
      <c r="AW223" s="12" t="s">
        <v>32</v>
      </c>
      <c r="AX223" s="12" t="s">
        <v>74</v>
      </c>
      <c r="AY223" s="234" t="s">
        <v>116</v>
      </c>
    </row>
    <row r="224" s="1" customFormat="1" ht="16.5" customHeight="1">
      <c r="B224" s="37"/>
      <c r="C224" s="200" t="s">
        <v>348</v>
      </c>
      <c r="D224" s="200" t="s">
        <v>119</v>
      </c>
      <c r="E224" s="201" t="s">
        <v>349</v>
      </c>
      <c r="F224" s="202" t="s">
        <v>350</v>
      </c>
      <c r="G224" s="203" t="s">
        <v>122</v>
      </c>
      <c r="H224" s="204">
        <v>158.19999999999999</v>
      </c>
      <c r="I224" s="205"/>
      <c r="J224" s="206">
        <f>ROUND(I224*H224,2)</f>
        <v>0</v>
      </c>
      <c r="K224" s="202" t="s">
        <v>123</v>
      </c>
      <c r="L224" s="42"/>
      <c r="M224" s="207" t="s">
        <v>1</v>
      </c>
      <c r="N224" s="208" t="s">
        <v>40</v>
      </c>
      <c r="O224" s="78"/>
      <c r="P224" s="209">
        <f>O224*H224</f>
        <v>0</v>
      </c>
      <c r="Q224" s="209">
        <v>0.30360999999999999</v>
      </c>
      <c r="R224" s="209">
        <f>Q224*H224</f>
        <v>48.031101999999997</v>
      </c>
      <c r="S224" s="209">
        <v>0</v>
      </c>
      <c r="T224" s="210">
        <f>S224*H224</f>
        <v>0</v>
      </c>
      <c r="AR224" s="16" t="s">
        <v>124</v>
      </c>
      <c r="AT224" s="16" t="s">
        <v>119</v>
      </c>
      <c r="AU224" s="16" t="s">
        <v>78</v>
      </c>
      <c r="AY224" s="16" t="s">
        <v>116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6" t="s">
        <v>74</v>
      </c>
      <c r="BK224" s="211">
        <f>ROUND(I224*H224,2)</f>
        <v>0</v>
      </c>
      <c r="BL224" s="16" t="s">
        <v>124</v>
      </c>
      <c r="BM224" s="16" t="s">
        <v>351</v>
      </c>
    </row>
    <row r="225" s="11" customFormat="1">
      <c r="B225" s="212"/>
      <c r="C225" s="213"/>
      <c r="D225" s="214" t="s">
        <v>139</v>
      </c>
      <c r="E225" s="215" t="s">
        <v>1</v>
      </c>
      <c r="F225" s="216" t="s">
        <v>352</v>
      </c>
      <c r="G225" s="213"/>
      <c r="H225" s="217">
        <v>158.19999999999999</v>
      </c>
      <c r="I225" s="218"/>
      <c r="J225" s="213"/>
      <c r="K225" s="213"/>
      <c r="L225" s="219"/>
      <c r="M225" s="220"/>
      <c r="N225" s="221"/>
      <c r="O225" s="221"/>
      <c r="P225" s="221"/>
      <c r="Q225" s="221"/>
      <c r="R225" s="221"/>
      <c r="S225" s="221"/>
      <c r="T225" s="222"/>
      <c r="AT225" s="223" t="s">
        <v>139</v>
      </c>
      <c r="AU225" s="223" t="s">
        <v>78</v>
      </c>
      <c r="AV225" s="11" t="s">
        <v>78</v>
      </c>
      <c r="AW225" s="11" t="s">
        <v>32</v>
      </c>
      <c r="AX225" s="11" t="s">
        <v>69</v>
      </c>
      <c r="AY225" s="223" t="s">
        <v>116</v>
      </c>
    </row>
    <row r="226" s="12" customFormat="1">
      <c r="B226" s="224"/>
      <c r="C226" s="225"/>
      <c r="D226" s="214" t="s">
        <v>139</v>
      </c>
      <c r="E226" s="226" t="s">
        <v>1</v>
      </c>
      <c r="F226" s="227" t="s">
        <v>142</v>
      </c>
      <c r="G226" s="225"/>
      <c r="H226" s="228">
        <v>158.19999999999999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AT226" s="234" t="s">
        <v>139</v>
      </c>
      <c r="AU226" s="234" t="s">
        <v>78</v>
      </c>
      <c r="AV226" s="12" t="s">
        <v>124</v>
      </c>
      <c r="AW226" s="12" t="s">
        <v>32</v>
      </c>
      <c r="AX226" s="12" t="s">
        <v>74</v>
      </c>
      <c r="AY226" s="234" t="s">
        <v>116</v>
      </c>
    </row>
    <row r="227" s="1" customFormat="1" ht="16.5" customHeight="1">
      <c r="B227" s="37"/>
      <c r="C227" s="200" t="s">
        <v>353</v>
      </c>
      <c r="D227" s="200" t="s">
        <v>119</v>
      </c>
      <c r="E227" s="201" t="s">
        <v>354</v>
      </c>
      <c r="F227" s="202" t="s">
        <v>355</v>
      </c>
      <c r="G227" s="203" t="s">
        <v>122</v>
      </c>
      <c r="H227" s="204">
        <v>18.5</v>
      </c>
      <c r="I227" s="205"/>
      <c r="J227" s="206">
        <f>ROUND(I227*H227,2)</f>
        <v>0</v>
      </c>
      <c r="K227" s="202" t="s">
        <v>1</v>
      </c>
      <c r="L227" s="42"/>
      <c r="M227" s="207" t="s">
        <v>1</v>
      </c>
      <c r="N227" s="208" t="s">
        <v>40</v>
      </c>
      <c r="O227" s="78"/>
      <c r="P227" s="209">
        <f>O227*H227</f>
        <v>0</v>
      </c>
      <c r="Q227" s="209">
        <v>0.40799999999999997</v>
      </c>
      <c r="R227" s="209">
        <f>Q227*H227</f>
        <v>7.5479999999999992</v>
      </c>
      <c r="S227" s="209">
        <v>0</v>
      </c>
      <c r="T227" s="210">
        <f>S227*H227</f>
        <v>0</v>
      </c>
      <c r="AR227" s="16" t="s">
        <v>124</v>
      </c>
      <c r="AT227" s="16" t="s">
        <v>119</v>
      </c>
      <c r="AU227" s="16" t="s">
        <v>78</v>
      </c>
      <c r="AY227" s="16" t="s">
        <v>116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6" t="s">
        <v>74</v>
      </c>
      <c r="BK227" s="211">
        <f>ROUND(I227*H227,2)</f>
        <v>0</v>
      </c>
      <c r="BL227" s="16" t="s">
        <v>124</v>
      </c>
      <c r="BM227" s="16" t="s">
        <v>356</v>
      </c>
    </row>
    <row r="228" s="1" customFormat="1" ht="16.5" customHeight="1">
      <c r="B228" s="37"/>
      <c r="C228" s="200" t="s">
        <v>78</v>
      </c>
      <c r="D228" s="200" t="s">
        <v>119</v>
      </c>
      <c r="E228" s="201" t="s">
        <v>357</v>
      </c>
      <c r="F228" s="202" t="s">
        <v>358</v>
      </c>
      <c r="G228" s="203" t="s">
        <v>122</v>
      </c>
      <c r="H228" s="204">
        <v>1310.7000000000001</v>
      </c>
      <c r="I228" s="205"/>
      <c r="J228" s="206">
        <f>ROUND(I228*H228,2)</f>
        <v>0</v>
      </c>
      <c r="K228" s="202" t="s">
        <v>123</v>
      </c>
      <c r="L228" s="42"/>
      <c r="M228" s="207" t="s">
        <v>1</v>
      </c>
      <c r="N228" s="208" t="s">
        <v>40</v>
      </c>
      <c r="O228" s="78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AR228" s="16" t="s">
        <v>124</v>
      </c>
      <c r="AT228" s="16" t="s">
        <v>119</v>
      </c>
      <c r="AU228" s="16" t="s">
        <v>78</v>
      </c>
      <c r="AY228" s="16" t="s">
        <v>116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6" t="s">
        <v>74</v>
      </c>
      <c r="BK228" s="211">
        <f>ROUND(I228*H228,2)</f>
        <v>0</v>
      </c>
      <c r="BL228" s="16" t="s">
        <v>124</v>
      </c>
      <c r="BM228" s="16" t="s">
        <v>359</v>
      </c>
    </row>
    <row r="229" s="11" customFormat="1">
      <c r="B229" s="212"/>
      <c r="C229" s="213"/>
      <c r="D229" s="214" t="s">
        <v>139</v>
      </c>
      <c r="E229" s="215" t="s">
        <v>1</v>
      </c>
      <c r="F229" s="216" t="s">
        <v>346</v>
      </c>
      <c r="G229" s="213"/>
      <c r="H229" s="217">
        <v>1249.2000000000001</v>
      </c>
      <c r="I229" s="218"/>
      <c r="J229" s="213"/>
      <c r="K229" s="213"/>
      <c r="L229" s="219"/>
      <c r="M229" s="220"/>
      <c r="N229" s="221"/>
      <c r="O229" s="221"/>
      <c r="P229" s="221"/>
      <c r="Q229" s="221"/>
      <c r="R229" s="221"/>
      <c r="S229" s="221"/>
      <c r="T229" s="222"/>
      <c r="AT229" s="223" t="s">
        <v>139</v>
      </c>
      <c r="AU229" s="223" t="s">
        <v>78</v>
      </c>
      <c r="AV229" s="11" t="s">
        <v>78</v>
      </c>
      <c r="AW229" s="11" t="s">
        <v>32</v>
      </c>
      <c r="AX229" s="11" t="s">
        <v>69</v>
      </c>
      <c r="AY229" s="223" t="s">
        <v>116</v>
      </c>
    </row>
    <row r="230" s="11" customFormat="1">
      <c r="B230" s="212"/>
      <c r="C230" s="213"/>
      <c r="D230" s="214" t="s">
        <v>139</v>
      </c>
      <c r="E230" s="215" t="s">
        <v>1</v>
      </c>
      <c r="F230" s="216" t="s">
        <v>360</v>
      </c>
      <c r="G230" s="213"/>
      <c r="H230" s="217">
        <v>61.5</v>
      </c>
      <c r="I230" s="218"/>
      <c r="J230" s="213"/>
      <c r="K230" s="213"/>
      <c r="L230" s="219"/>
      <c r="M230" s="220"/>
      <c r="N230" s="221"/>
      <c r="O230" s="221"/>
      <c r="P230" s="221"/>
      <c r="Q230" s="221"/>
      <c r="R230" s="221"/>
      <c r="S230" s="221"/>
      <c r="T230" s="222"/>
      <c r="AT230" s="223" t="s">
        <v>139</v>
      </c>
      <c r="AU230" s="223" t="s">
        <v>78</v>
      </c>
      <c r="AV230" s="11" t="s">
        <v>78</v>
      </c>
      <c r="AW230" s="11" t="s">
        <v>32</v>
      </c>
      <c r="AX230" s="11" t="s">
        <v>69</v>
      </c>
      <c r="AY230" s="223" t="s">
        <v>116</v>
      </c>
    </row>
    <row r="231" s="12" customFormat="1">
      <c r="B231" s="224"/>
      <c r="C231" s="225"/>
      <c r="D231" s="214" t="s">
        <v>139</v>
      </c>
      <c r="E231" s="226" t="s">
        <v>1</v>
      </c>
      <c r="F231" s="227" t="s">
        <v>142</v>
      </c>
      <c r="G231" s="225"/>
      <c r="H231" s="228">
        <v>1310.7000000000001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139</v>
      </c>
      <c r="AU231" s="234" t="s">
        <v>78</v>
      </c>
      <c r="AV231" s="12" t="s">
        <v>124</v>
      </c>
      <c r="AW231" s="12" t="s">
        <v>32</v>
      </c>
      <c r="AX231" s="12" t="s">
        <v>74</v>
      </c>
      <c r="AY231" s="234" t="s">
        <v>116</v>
      </c>
    </row>
    <row r="232" s="1" customFormat="1" ht="16.5" customHeight="1">
      <c r="B232" s="37"/>
      <c r="C232" s="200" t="s">
        <v>74</v>
      </c>
      <c r="D232" s="200" t="s">
        <v>119</v>
      </c>
      <c r="E232" s="201" t="s">
        <v>361</v>
      </c>
      <c r="F232" s="202" t="s">
        <v>362</v>
      </c>
      <c r="G232" s="203" t="s">
        <v>122</v>
      </c>
      <c r="H232" s="204">
        <v>1310.7000000000001</v>
      </c>
      <c r="I232" s="205"/>
      <c r="J232" s="206">
        <f>ROUND(I232*H232,2)</f>
        <v>0</v>
      </c>
      <c r="K232" s="202" t="s">
        <v>123</v>
      </c>
      <c r="L232" s="42"/>
      <c r="M232" s="207" t="s">
        <v>1</v>
      </c>
      <c r="N232" s="208" t="s">
        <v>40</v>
      </c>
      <c r="O232" s="78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AR232" s="16" t="s">
        <v>124</v>
      </c>
      <c r="AT232" s="16" t="s">
        <v>119</v>
      </c>
      <c r="AU232" s="16" t="s">
        <v>78</v>
      </c>
      <c r="AY232" s="16" t="s">
        <v>116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6" t="s">
        <v>74</v>
      </c>
      <c r="BK232" s="211">
        <f>ROUND(I232*H232,2)</f>
        <v>0</v>
      </c>
      <c r="BL232" s="16" t="s">
        <v>124</v>
      </c>
      <c r="BM232" s="16" t="s">
        <v>363</v>
      </c>
    </row>
    <row r="233" s="11" customFormat="1">
      <c r="B233" s="212"/>
      <c r="C233" s="213"/>
      <c r="D233" s="214" t="s">
        <v>139</v>
      </c>
      <c r="E233" s="215" t="s">
        <v>1</v>
      </c>
      <c r="F233" s="216" t="s">
        <v>346</v>
      </c>
      <c r="G233" s="213"/>
      <c r="H233" s="217">
        <v>1249.2000000000001</v>
      </c>
      <c r="I233" s="218"/>
      <c r="J233" s="213"/>
      <c r="K233" s="213"/>
      <c r="L233" s="219"/>
      <c r="M233" s="220"/>
      <c r="N233" s="221"/>
      <c r="O233" s="221"/>
      <c r="P233" s="221"/>
      <c r="Q233" s="221"/>
      <c r="R233" s="221"/>
      <c r="S233" s="221"/>
      <c r="T233" s="222"/>
      <c r="AT233" s="223" t="s">
        <v>139</v>
      </c>
      <c r="AU233" s="223" t="s">
        <v>78</v>
      </c>
      <c r="AV233" s="11" t="s">
        <v>78</v>
      </c>
      <c r="AW233" s="11" t="s">
        <v>32</v>
      </c>
      <c r="AX233" s="11" t="s">
        <v>69</v>
      </c>
      <c r="AY233" s="223" t="s">
        <v>116</v>
      </c>
    </row>
    <row r="234" s="11" customFormat="1">
      <c r="B234" s="212"/>
      <c r="C234" s="213"/>
      <c r="D234" s="214" t="s">
        <v>139</v>
      </c>
      <c r="E234" s="215" t="s">
        <v>1</v>
      </c>
      <c r="F234" s="216" t="s">
        <v>364</v>
      </c>
      <c r="G234" s="213"/>
      <c r="H234" s="217">
        <v>61.5</v>
      </c>
      <c r="I234" s="218"/>
      <c r="J234" s="213"/>
      <c r="K234" s="213"/>
      <c r="L234" s="219"/>
      <c r="M234" s="220"/>
      <c r="N234" s="221"/>
      <c r="O234" s="221"/>
      <c r="P234" s="221"/>
      <c r="Q234" s="221"/>
      <c r="R234" s="221"/>
      <c r="S234" s="221"/>
      <c r="T234" s="222"/>
      <c r="AT234" s="223" t="s">
        <v>139</v>
      </c>
      <c r="AU234" s="223" t="s">
        <v>78</v>
      </c>
      <c r="AV234" s="11" t="s">
        <v>78</v>
      </c>
      <c r="AW234" s="11" t="s">
        <v>32</v>
      </c>
      <c r="AX234" s="11" t="s">
        <v>69</v>
      </c>
      <c r="AY234" s="223" t="s">
        <v>116</v>
      </c>
    </row>
    <row r="235" s="12" customFormat="1">
      <c r="B235" s="224"/>
      <c r="C235" s="225"/>
      <c r="D235" s="214" t="s">
        <v>139</v>
      </c>
      <c r="E235" s="226" t="s">
        <v>1</v>
      </c>
      <c r="F235" s="227" t="s">
        <v>142</v>
      </c>
      <c r="G235" s="225"/>
      <c r="H235" s="228">
        <v>1310.7000000000001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139</v>
      </c>
      <c r="AU235" s="234" t="s">
        <v>78</v>
      </c>
      <c r="AV235" s="12" t="s">
        <v>124</v>
      </c>
      <c r="AW235" s="12" t="s">
        <v>32</v>
      </c>
      <c r="AX235" s="12" t="s">
        <v>74</v>
      </c>
      <c r="AY235" s="234" t="s">
        <v>116</v>
      </c>
    </row>
    <row r="236" s="1" customFormat="1" ht="16.5" customHeight="1">
      <c r="B236" s="37"/>
      <c r="C236" s="200" t="s">
        <v>321</v>
      </c>
      <c r="D236" s="200" t="s">
        <v>119</v>
      </c>
      <c r="E236" s="201" t="s">
        <v>365</v>
      </c>
      <c r="F236" s="202" t="s">
        <v>366</v>
      </c>
      <c r="G236" s="203" t="s">
        <v>122</v>
      </c>
      <c r="H236" s="204">
        <v>114.59999999999999</v>
      </c>
      <c r="I236" s="205"/>
      <c r="J236" s="206">
        <f>ROUND(I236*H236,2)</f>
        <v>0</v>
      </c>
      <c r="K236" s="202" t="s">
        <v>123</v>
      </c>
      <c r="L236" s="42"/>
      <c r="M236" s="207" t="s">
        <v>1</v>
      </c>
      <c r="N236" s="208" t="s">
        <v>40</v>
      </c>
      <c r="O236" s="78"/>
      <c r="P236" s="209">
        <f>O236*H236</f>
        <v>0</v>
      </c>
      <c r="Q236" s="209">
        <v>0.084250000000000005</v>
      </c>
      <c r="R236" s="209">
        <f>Q236*H236</f>
        <v>9.655050000000001</v>
      </c>
      <c r="S236" s="209">
        <v>0</v>
      </c>
      <c r="T236" s="210">
        <f>S236*H236</f>
        <v>0</v>
      </c>
      <c r="AR236" s="16" t="s">
        <v>124</v>
      </c>
      <c r="AT236" s="16" t="s">
        <v>119</v>
      </c>
      <c r="AU236" s="16" t="s">
        <v>78</v>
      </c>
      <c r="AY236" s="16" t="s">
        <v>116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6" t="s">
        <v>74</v>
      </c>
      <c r="BK236" s="211">
        <f>ROUND(I236*H236,2)</f>
        <v>0</v>
      </c>
      <c r="BL236" s="16" t="s">
        <v>124</v>
      </c>
      <c r="BM236" s="16" t="s">
        <v>367</v>
      </c>
    </row>
    <row r="237" s="11" customFormat="1">
      <c r="B237" s="212"/>
      <c r="C237" s="213"/>
      <c r="D237" s="214" t="s">
        <v>139</v>
      </c>
      <c r="E237" s="215" t="s">
        <v>1</v>
      </c>
      <c r="F237" s="216" t="s">
        <v>368</v>
      </c>
      <c r="G237" s="213"/>
      <c r="H237" s="217">
        <v>114.59999999999999</v>
      </c>
      <c r="I237" s="218"/>
      <c r="J237" s="213"/>
      <c r="K237" s="213"/>
      <c r="L237" s="219"/>
      <c r="M237" s="220"/>
      <c r="N237" s="221"/>
      <c r="O237" s="221"/>
      <c r="P237" s="221"/>
      <c r="Q237" s="221"/>
      <c r="R237" s="221"/>
      <c r="S237" s="221"/>
      <c r="T237" s="222"/>
      <c r="AT237" s="223" t="s">
        <v>139</v>
      </c>
      <c r="AU237" s="223" t="s">
        <v>78</v>
      </c>
      <c r="AV237" s="11" t="s">
        <v>78</v>
      </c>
      <c r="AW237" s="11" t="s">
        <v>32</v>
      </c>
      <c r="AX237" s="11" t="s">
        <v>69</v>
      </c>
      <c r="AY237" s="223" t="s">
        <v>116</v>
      </c>
    </row>
    <row r="238" s="12" customFormat="1">
      <c r="B238" s="224"/>
      <c r="C238" s="225"/>
      <c r="D238" s="214" t="s">
        <v>139</v>
      </c>
      <c r="E238" s="226" t="s">
        <v>1</v>
      </c>
      <c r="F238" s="227" t="s">
        <v>142</v>
      </c>
      <c r="G238" s="225"/>
      <c r="H238" s="228">
        <v>114.59999999999999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AT238" s="234" t="s">
        <v>139</v>
      </c>
      <c r="AU238" s="234" t="s">
        <v>78</v>
      </c>
      <c r="AV238" s="12" t="s">
        <v>124</v>
      </c>
      <c r="AW238" s="12" t="s">
        <v>32</v>
      </c>
      <c r="AX238" s="12" t="s">
        <v>74</v>
      </c>
      <c r="AY238" s="234" t="s">
        <v>116</v>
      </c>
    </row>
    <row r="239" s="1" customFormat="1" ht="16.5" customHeight="1">
      <c r="B239" s="37"/>
      <c r="C239" s="256" t="s">
        <v>369</v>
      </c>
      <c r="D239" s="256" t="s">
        <v>247</v>
      </c>
      <c r="E239" s="257" t="s">
        <v>370</v>
      </c>
      <c r="F239" s="258" t="s">
        <v>371</v>
      </c>
      <c r="G239" s="259" t="s">
        <v>122</v>
      </c>
      <c r="H239" s="260">
        <v>120.33</v>
      </c>
      <c r="I239" s="261"/>
      <c r="J239" s="262">
        <f>ROUND(I239*H239,2)</f>
        <v>0</v>
      </c>
      <c r="K239" s="258" t="s">
        <v>123</v>
      </c>
      <c r="L239" s="263"/>
      <c r="M239" s="264" t="s">
        <v>1</v>
      </c>
      <c r="N239" s="265" t="s">
        <v>40</v>
      </c>
      <c r="O239" s="78"/>
      <c r="P239" s="209">
        <f>O239*H239</f>
        <v>0</v>
      </c>
      <c r="Q239" s="209">
        <v>0.113</v>
      </c>
      <c r="R239" s="209">
        <f>Q239*H239</f>
        <v>13.597290000000001</v>
      </c>
      <c r="S239" s="209">
        <v>0</v>
      </c>
      <c r="T239" s="210">
        <f>S239*H239</f>
        <v>0</v>
      </c>
      <c r="AR239" s="16" t="s">
        <v>250</v>
      </c>
      <c r="AT239" s="16" t="s">
        <v>247</v>
      </c>
      <c r="AU239" s="16" t="s">
        <v>78</v>
      </c>
      <c r="AY239" s="16" t="s">
        <v>116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6" t="s">
        <v>74</v>
      </c>
      <c r="BK239" s="211">
        <f>ROUND(I239*H239,2)</f>
        <v>0</v>
      </c>
      <c r="BL239" s="16" t="s">
        <v>124</v>
      </c>
      <c r="BM239" s="16" t="s">
        <v>372</v>
      </c>
    </row>
    <row r="240" s="11" customFormat="1">
      <c r="B240" s="212"/>
      <c r="C240" s="213"/>
      <c r="D240" s="214" t="s">
        <v>139</v>
      </c>
      <c r="E240" s="215" t="s">
        <v>1</v>
      </c>
      <c r="F240" s="216" t="s">
        <v>373</v>
      </c>
      <c r="G240" s="213"/>
      <c r="H240" s="217">
        <v>120.33</v>
      </c>
      <c r="I240" s="218"/>
      <c r="J240" s="213"/>
      <c r="K240" s="213"/>
      <c r="L240" s="219"/>
      <c r="M240" s="220"/>
      <c r="N240" s="221"/>
      <c r="O240" s="221"/>
      <c r="P240" s="221"/>
      <c r="Q240" s="221"/>
      <c r="R240" s="221"/>
      <c r="S240" s="221"/>
      <c r="T240" s="222"/>
      <c r="AT240" s="223" t="s">
        <v>139</v>
      </c>
      <c r="AU240" s="223" t="s">
        <v>78</v>
      </c>
      <c r="AV240" s="11" t="s">
        <v>78</v>
      </c>
      <c r="AW240" s="11" t="s">
        <v>32</v>
      </c>
      <c r="AX240" s="11" t="s">
        <v>69</v>
      </c>
      <c r="AY240" s="223" t="s">
        <v>116</v>
      </c>
    </row>
    <row r="241" s="12" customFormat="1">
      <c r="B241" s="224"/>
      <c r="C241" s="225"/>
      <c r="D241" s="214" t="s">
        <v>139</v>
      </c>
      <c r="E241" s="226" t="s">
        <v>1</v>
      </c>
      <c r="F241" s="227" t="s">
        <v>142</v>
      </c>
      <c r="G241" s="225"/>
      <c r="H241" s="228">
        <v>120.33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AT241" s="234" t="s">
        <v>139</v>
      </c>
      <c r="AU241" s="234" t="s">
        <v>78</v>
      </c>
      <c r="AV241" s="12" t="s">
        <v>124</v>
      </c>
      <c r="AW241" s="12" t="s">
        <v>32</v>
      </c>
      <c r="AX241" s="12" t="s">
        <v>74</v>
      </c>
      <c r="AY241" s="234" t="s">
        <v>116</v>
      </c>
    </row>
    <row r="242" s="1" customFormat="1" ht="16.5" customHeight="1">
      <c r="B242" s="37"/>
      <c r="C242" s="200" t="s">
        <v>250</v>
      </c>
      <c r="D242" s="200" t="s">
        <v>119</v>
      </c>
      <c r="E242" s="201" t="s">
        <v>374</v>
      </c>
      <c r="F242" s="202" t="s">
        <v>375</v>
      </c>
      <c r="G242" s="203" t="s">
        <v>122</v>
      </c>
      <c r="H242" s="204">
        <v>1.2</v>
      </c>
      <c r="I242" s="205"/>
      <c r="J242" s="206">
        <f>ROUND(I242*H242,2)</f>
        <v>0</v>
      </c>
      <c r="K242" s="202" t="s">
        <v>123</v>
      </c>
      <c r="L242" s="42"/>
      <c r="M242" s="207" t="s">
        <v>1</v>
      </c>
      <c r="N242" s="208" t="s">
        <v>40</v>
      </c>
      <c r="O242" s="78"/>
      <c r="P242" s="209">
        <f>O242*H242</f>
        <v>0</v>
      </c>
      <c r="Q242" s="209">
        <v>0.084250000000000005</v>
      </c>
      <c r="R242" s="209">
        <f>Q242*H242</f>
        <v>0.10110000000000001</v>
      </c>
      <c r="S242" s="209">
        <v>0</v>
      </c>
      <c r="T242" s="210">
        <f>S242*H242</f>
        <v>0</v>
      </c>
      <c r="AR242" s="16" t="s">
        <v>124</v>
      </c>
      <c r="AT242" s="16" t="s">
        <v>119</v>
      </c>
      <c r="AU242" s="16" t="s">
        <v>78</v>
      </c>
      <c r="AY242" s="16" t="s">
        <v>116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6" t="s">
        <v>74</v>
      </c>
      <c r="BK242" s="211">
        <f>ROUND(I242*H242,2)</f>
        <v>0</v>
      </c>
      <c r="BL242" s="16" t="s">
        <v>124</v>
      </c>
      <c r="BM242" s="16" t="s">
        <v>376</v>
      </c>
    </row>
    <row r="243" s="11" customFormat="1">
      <c r="B243" s="212"/>
      <c r="C243" s="213"/>
      <c r="D243" s="214" t="s">
        <v>139</v>
      </c>
      <c r="E243" s="215" t="s">
        <v>1</v>
      </c>
      <c r="F243" s="216" t="s">
        <v>377</v>
      </c>
      <c r="G243" s="213"/>
      <c r="H243" s="217">
        <v>1.2</v>
      </c>
      <c r="I243" s="218"/>
      <c r="J243" s="213"/>
      <c r="K243" s="213"/>
      <c r="L243" s="219"/>
      <c r="M243" s="220"/>
      <c r="N243" s="221"/>
      <c r="O243" s="221"/>
      <c r="P243" s="221"/>
      <c r="Q243" s="221"/>
      <c r="R243" s="221"/>
      <c r="S243" s="221"/>
      <c r="T243" s="222"/>
      <c r="AT243" s="223" t="s">
        <v>139</v>
      </c>
      <c r="AU243" s="223" t="s">
        <v>78</v>
      </c>
      <c r="AV243" s="11" t="s">
        <v>78</v>
      </c>
      <c r="AW243" s="11" t="s">
        <v>32</v>
      </c>
      <c r="AX243" s="11" t="s">
        <v>69</v>
      </c>
      <c r="AY243" s="223" t="s">
        <v>116</v>
      </c>
    </row>
    <row r="244" s="12" customFormat="1">
      <c r="B244" s="224"/>
      <c r="C244" s="225"/>
      <c r="D244" s="214" t="s">
        <v>139</v>
      </c>
      <c r="E244" s="226" t="s">
        <v>1</v>
      </c>
      <c r="F244" s="227" t="s">
        <v>142</v>
      </c>
      <c r="G244" s="225"/>
      <c r="H244" s="228">
        <v>1.2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AT244" s="234" t="s">
        <v>139</v>
      </c>
      <c r="AU244" s="234" t="s">
        <v>78</v>
      </c>
      <c r="AV244" s="12" t="s">
        <v>124</v>
      </c>
      <c r="AW244" s="12" t="s">
        <v>32</v>
      </c>
      <c r="AX244" s="12" t="s">
        <v>74</v>
      </c>
      <c r="AY244" s="234" t="s">
        <v>116</v>
      </c>
    </row>
    <row r="245" s="1" customFormat="1" ht="16.5" customHeight="1">
      <c r="B245" s="37"/>
      <c r="C245" s="256" t="s">
        <v>378</v>
      </c>
      <c r="D245" s="256" t="s">
        <v>247</v>
      </c>
      <c r="E245" s="257" t="s">
        <v>379</v>
      </c>
      <c r="F245" s="258" t="s">
        <v>380</v>
      </c>
      <c r="G245" s="259" t="s">
        <v>122</v>
      </c>
      <c r="H245" s="260">
        <v>1.26</v>
      </c>
      <c r="I245" s="261"/>
      <c r="J245" s="262">
        <f>ROUND(I245*H245,2)</f>
        <v>0</v>
      </c>
      <c r="K245" s="258" t="s">
        <v>123</v>
      </c>
      <c r="L245" s="263"/>
      <c r="M245" s="264" t="s">
        <v>1</v>
      </c>
      <c r="N245" s="265" t="s">
        <v>40</v>
      </c>
      <c r="O245" s="78"/>
      <c r="P245" s="209">
        <f>O245*H245</f>
        <v>0</v>
      </c>
      <c r="Q245" s="209">
        <v>0.13100000000000001</v>
      </c>
      <c r="R245" s="209">
        <f>Q245*H245</f>
        <v>0.16506000000000001</v>
      </c>
      <c r="S245" s="209">
        <v>0</v>
      </c>
      <c r="T245" s="210">
        <f>S245*H245</f>
        <v>0</v>
      </c>
      <c r="AR245" s="16" t="s">
        <v>250</v>
      </c>
      <c r="AT245" s="16" t="s">
        <v>247</v>
      </c>
      <c r="AU245" s="16" t="s">
        <v>78</v>
      </c>
      <c r="AY245" s="16" t="s">
        <v>116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6" t="s">
        <v>74</v>
      </c>
      <c r="BK245" s="211">
        <f>ROUND(I245*H245,2)</f>
        <v>0</v>
      </c>
      <c r="BL245" s="16" t="s">
        <v>124</v>
      </c>
      <c r="BM245" s="16" t="s">
        <v>381</v>
      </c>
    </row>
    <row r="246" s="11" customFormat="1">
      <c r="B246" s="212"/>
      <c r="C246" s="213"/>
      <c r="D246" s="214" t="s">
        <v>139</v>
      </c>
      <c r="E246" s="215" t="s">
        <v>1</v>
      </c>
      <c r="F246" s="216" t="s">
        <v>382</v>
      </c>
      <c r="G246" s="213"/>
      <c r="H246" s="217">
        <v>1.26</v>
      </c>
      <c r="I246" s="218"/>
      <c r="J246" s="213"/>
      <c r="K246" s="213"/>
      <c r="L246" s="219"/>
      <c r="M246" s="220"/>
      <c r="N246" s="221"/>
      <c r="O246" s="221"/>
      <c r="P246" s="221"/>
      <c r="Q246" s="221"/>
      <c r="R246" s="221"/>
      <c r="S246" s="221"/>
      <c r="T246" s="222"/>
      <c r="AT246" s="223" t="s">
        <v>139</v>
      </c>
      <c r="AU246" s="223" t="s">
        <v>78</v>
      </c>
      <c r="AV246" s="11" t="s">
        <v>78</v>
      </c>
      <c r="AW246" s="11" t="s">
        <v>32</v>
      </c>
      <c r="AX246" s="11" t="s">
        <v>69</v>
      </c>
      <c r="AY246" s="223" t="s">
        <v>116</v>
      </c>
    </row>
    <row r="247" s="12" customFormat="1">
      <c r="B247" s="224"/>
      <c r="C247" s="225"/>
      <c r="D247" s="214" t="s">
        <v>139</v>
      </c>
      <c r="E247" s="226" t="s">
        <v>1</v>
      </c>
      <c r="F247" s="227" t="s">
        <v>142</v>
      </c>
      <c r="G247" s="225"/>
      <c r="H247" s="228">
        <v>1.26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AT247" s="234" t="s">
        <v>139</v>
      </c>
      <c r="AU247" s="234" t="s">
        <v>78</v>
      </c>
      <c r="AV247" s="12" t="s">
        <v>124</v>
      </c>
      <c r="AW247" s="12" t="s">
        <v>32</v>
      </c>
      <c r="AX247" s="12" t="s">
        <v>74</v>
      </c>
      <c r="AY247" s="234" t="s">
        <v>116</v>
      </c>
    </row>
    <row r="248" s="1" customFormat="1" ht="16.5" customHeight="1">
      <c r="B248" s="37"/>
      <c r="C248" s="200" t="s">
        <v>383</v>
      </c>
      <c r="D248" s="200" t="s">
        <v>119</v>
      </c>
      <c r="E248" s="201" t="s">
        <v>384</v>
      </c>
      <c r="F248" s="202" t="s">
        <v>385</v>
      </c>
      <c r="G248" s="203" t="s">
        <v>122</v>
      </c>
      <c r="H248" s="204">
        <v>62.600000000000001</v>
      </c>
      <c r="I248" s="205"/>
      <c r="J248" s="206">
        <f>ROUND(I248*H248,2)</f>
        <v>0</v>
      </c>
      <c r="K248" s="202" t="s">
        <v>123</v>
      </c>
      <c r="L248" s="42"/>
      <c r="M248" s="207" t="s">
        <v>1</v>
      </c>
      <c r="N248" s="208" t="s">
        <v>40</v>
      </c>
      <c r="O248" s="78"/>
      <c r="P248" s="209">
        <f>O248*H248</f>
        <v>0</v>
      </c>
      <c r="Q248" s="209">
        <v>0.085650000000000004</v>
      </c>
      <c r="R248" s="209">
        <f>Q248*H248</f>
        <v>5.3616900000000003</v>
      </c>
      <c r="S248" s="209">
        <v>0</v>
      </c>
      <c r="T248" s="210">
        <f>S248*H248</f>
        <v>0</v>
      </c>
      <c r="AR248" s="16" t="s">
        <v>124</v>
      </c>
      <c r="AT248" s="16" t="s">
        <v>119</v>
      </c>
      <c r="AU248" s="16" t="s">
        <v>78</v>
      </c>
      <c r="AY248" s="16" t="s">
        <v>116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6" t="s">
        <v>74</v>
      </c>
      <c r="BK248" s="211">
        <f>ROUND(I248*H248,2)</f>
        <v>0</v>
      </c>
      <c r="BL248" s="16" t="s">
        <v>124</v>
      </c>
      <c r="BM248" s="16" t="s">
        <v>386</v>
      </c>
    </row>
    <row r="249" s="11" customFormat="1">
      <c r="B249" s="212"/>
      <c r="C249" s="213"/>
      <c r="D249" s="214" t="s">
        <v>139</v>
      </c>
      <c r="E249" s="215" t="s">
        <v>1</v>
      </c>
      <c r="F249" s="216" t="s">
        <v>387</v>
      </c>
      <c r="G249" s="213"/>
      <c r="H249" s="217">
        <v>62.600000000000001</v>
      </c>
      <c r="I249" s="218"/>
      <c r="J249" s="213"/>
      <c r="K249" s="213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139</v>
      </c>
      <c r="AU249" s="223" t="s">
        <v>78</v>
      </c>
      <c r="AV249" s="11" t="s">
        <v>78</v>
      </c>
      <c r="AW249" s="11" t="s">
        <v>32</v>
      </c>
      <c r="AX249" s="11" t="s">
        <v>69</v>
      </c>
      <c r="AY249" s="223" t="s">
        <v>116</v>
      </c>
    </row>
    <row r="250" s="12" customFormat="1">
      <c r="B250" s="224"/>
      <c r="C250" s="225"/>
      <c r="D250" s="214" t="s">
        <v>139</v>
      </c>
      <c r="E250" s="226" t="s">
        <v>1</v>
      </c>
      <c r="F250" s="227" t="s">
        <v>142</v>
      </c>
      <c r="G250" s="225"/>
      <c r="H250" s="228">
        <v>62.600000000000001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AT250" s="234" t="s">
        <v>139</v>
      </c>
      <c r="AU250" s="234" t="s">
        <v>78</v>
      </c>
      <c r="AV250" s="12" t="s">
        <v>124</v>
      </c>
      <c r="AW250" s="12" t="s">
        <v>32</v>
      </c>
      <c r="AX250" s="12" t="s">
        <v>74</v>
      </c>
      <c r="AY250" s="234" t="s">
        <v>116</v>
      </c>
    </row>
    <row r="251" s="1" customFormat="1" ht="16.5" customHeight="1">
      <c r="B251" s="37"/>
      <c r="C251" s="256" t="s">
        <v>8</v>
      </c>
      <c r="D251" s="256" t="s">
        <v>247</v>
      </c>
      <c r="E251" s="257" t="s">
        <v>388</v>
      </c>
      <c r="F251" s="258" t="s">
        <v>389</v>
      </c>
      <c r="G251" s="259" t="s">
        <v>122</v>
      </c>
      <c r="H251" s="260">
        <v>65.730000000000004</v>
      </c>
      <c r="I251" s="261"/>
      <c r="J251" s="262">
        <f>ROUND(I251*H251,2)</f>
        <v>0</v>
      </c>
      <c r="K251" s="258" t="s">
        <v>123</v>
      </c>
      <c r="L251" s="263"/>
      <c r="M251" s="264" t="s">
        <v>1</v>
      </c>
      <c r="N251" s="265" t="s">
        <v>40</v>
      </c>
      <c r="O251" s="78"/>
      <c r="P251" s="209">
        <f>O251*H251</f>
        <v>0</v>
      </c>
      <c r="Q251" s="209">
        <v>0.17599999999999999</v>
      </c>
      <c r="R251" s="209">
        <f>Q251*H251</f>
        <v>11.568479999999999</v>
      </c>
      <c r="S251" s="209">
        <v>0</v>
      </c>
      <c r="T251" s="210">
        <f>S251*H251</f>
        <v>0</v>
      </c>
      <c r="AR251" s="16" t="s">
        <v>250</v>
      </c>
      <c r="AT251" s="16" t="s">
        <v>247</v>
      </c>
      <c r="AU251" s="16" t="s">
        <v>78</v>
      </c>
      <c r="AY251" s="16" t="s">
        <v>116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6" t="s">
        <v>74</v>
      </c>
      <c r="BK251" s="211">
        <f>ROUND(I251*H251,2)</f>
        <v>0</v>
      </c>
      <c r="BL251" s="16" t="s">
        <v>124</v>
      </c>
      <c r="BM251" s="16" t="s">
        <v>390</v>
      </c>
    </row>
    <row r="252" s="11" customFormat="1">
      <c r="B252" s="212"/>
      <c r="C252" s="213"/>
      <c r="D252" s="214" t="s">
        <v>139</v>
      </c>
      <c r="E252" s="215" t="s">
        <v>1</v>
      </c>
      <c r="F252" s="216" t="s">
        <v>391</v>
      </c>
      <c r="G252" s="213"/>
      <c r="H252" s="217">
        <v>65.730000000000004</v>
      </c>
      <c r="I252" s="218"/>
      <c r="J252" s="213"/>
      <c r="K252" s="213"/>
      <c r="L252" s="219"/>
      <c r="M252" s="220"/>
      <c r="N252" s="221"/>
      <c r="O252" s="221"/>
      <c r="P252" s="221"/>
      <c r="Q252" s="221"/>
      <c r="R252" s="221"/>
      <c r="S252" s="221"/>
      <c r="T252" s="222"/>
      <c r="AT252" s="223" t="s">
        <v>139</v>
      </c>
      <c r="AU252" s="223" t="s">
        <v>78</v>
      </c>
      <c r="AV252" s="11" t="s">
        <v>78</v>
      </c>
      <c r="AW252" s="11" t="s">
        <v>32</v>
      </c>
      <c r="AX252" s="11" t="s">
        <v>69</v>
      </c>
      <c r="AY252" s="223" t="s">
        <v>116</v>
      </c>
    </row>
    <row r="253" s="12" customFormat="1">
      <c r="B253" s="224"/>
      <c r="C253" s="225"/>
      <c r="D253" s="214" t="s">
        <v>139</v>
      </c>
      <c r="E253" s="226" t="s">
        <v>1</v>
      </c>
      <c r="F253" s="227" t="s">
        <v>142</v>
      </c>
      <c r="G253" s="225"/>
      <c r="H253" s="228">
        <v>65.730000000000004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AT253" s="234" t="s">
        <v>139</v>
      </c>
      <c r="AU253" s="234" t="s">
        <v>78</v>
      </c>
      <c r="AV253" s="12" t="s">
        <v>124</v>
      </c>
      <c r="AW253" s="12" t="s">
        <v>32</v>
      </c>
      <c r="AX253" s="12" t="s">
        <v>74</v>
      </c>
      <c r="AY253" s="234" t="s">
        <v>116</v>
      </c>
    </row>
    <row r="254" s="1" customFormat="1" ht="16.5" customHeight="1">
      <c r="B254" s="37"/>
      <c r="C254" s="200" t="s">
        <v>392</v>
      </c>
      <c r="D254" s="200" t="s">
        <v>119</v>
      </c>
      <c r="E254" s="201" t="s">
        <v>393</v>
      </c>
      <c r="F254" s="202" t="s">
        <v>394</v>
      </c>
      <c r="G254" s="203" t="s">
        <v>122</v>
      </c>
      <c r="H254" s="204">
        <v>2.3999999999999999</v>
      </c>
      <c r="I254" s="205"/>
      <c r="J254" s="206">
        <f>ROUND(I254*H254,2)</f>
        <v>0</v>
      </c>
      <c r="K254" s="202" t="s">
        <v>123</v>
      </c>
      <c r="L254" s="42"/>
      <c r="M254" s="207" t="s">
        <v>1</v>
      </c>
      <c r="N254" s="208" t="s">
        <v>40</v>
      </c>
      <c r="O254" s="78"/>
      <c r="P254" s="209">
        <f>O254*H254</f>
        <v>0</v>
      </c>
      <c r="Q254" s="209">
        <v>0.085650000000000004</v>
      </c>
      <c r="R254" s="209">
        <f>Q254*H254</f>
        <v>0.20555999999999999</v>
      </c>
      <c r="S254" s="209">
        <v>0</v>
      </c>
      <c r="T254" s="210">
        <f>S254*H254</f>
        <v>0</v>
      </c>
      <c r="AR254" s="16" t="s">
        <v>124</v>
      </c>
      <c r="AT254" s="16" t="s">
        <v>119</v>
      </c>
      <c r="AU254" s="16" t="s">
        <v>78</v>
      </c>
      <c r="AY254" s="16" t="s">
        <v>116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6" t="s">
        <v>74</v>
      </c>
      <c r="BK254" s="211">
        <f>ROUND(I254*H254,2)</f>
        <v>0</v>
      </c>
      <c r="BL254" s="16" t="s">
        <v>124</v>
      </c>
      <c r="BM254" s="16" t="s">
        <v>395</v>
      </c>
    </row>
    <row r="255" s="11" customFormat="1">
      <c r="B255" s="212"/>
      <c r="C255" s="213"/>
      <c r="D255" s="214" t="s">
        <v>139</v>
      </c>
      <c r="E255" s="215" t="s">
        <v>1</v>
      </c>
      <c r="F255" s="216" t="s">
        <v>396</v>
      </c>
      <c r="G255" s="213"/>
      <c r="H255" s="217">
        <v>2.3999999999999999</v>
      </c>
      <c r="I255" s="218"/>
      <c r="J255" s="213"/>
      <c r="K255" s="213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139</v>
      </c>
      <c r="AU255" s="223" t="s">
        <v>78</v>
      </c>
      <c r="AV255" s="11" t="s">
        <v>78</v>
      </c>
      <c r="AW255" s="11" t="s">
        <v>32</v>
      </c>
      <c r="AX255" s="11" t="s">
        <v>69</v>
      </c>
      <c r="AY255" s="223" t="s">
        <v>116</v>
      </c>
    </row>
    <row r="256" s="12" customFormat="1">
      <c r="B256" s="224"/>
      <c r="C256" s="225"/>
      <c r="D256" s="214" t="s">
        <v>139</v>
      </c>
      <c r="E256" s="226" t="s">
        <v>1</v>
      </c>
      <c r="F256" s="227" t="s">
        <v>142</v>
      </c>
      <c r="G256" s="225"/>
      <c r="H256" s="228">
        <v>2.3999999999999999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AT256" s="234" t="s">
        <v>139</v>
      </c>
      <c r="AU256" s="234" t="s">
        <v>78</v>
      </c>
      <c r="AV256" s="12" t="s">
        <v>124</v>
      </c>
      <c r="AW256" s="12" t="s">
        <v>32</v>
      </c>
      <c r="AX256" s="12" t="s">
        <v>74</v>
      </c>
      <c r="AY256" s="234" t="s">
        <v>116</v>
      </c>
    </row>
    <row r="257" s="1" customFormat="1" ht="16.5" customHeight="1">
      <c r="B257" s="37"/>
      <c r="C257" s="256" t="s">
        <v>397</v>
      </c>
      <c r="D257" s="256" t="s">
        <v>247</v>
      </c>
      <c r="E257" s="257" t="s">
        <v>398</v>
      </c>
      <c r="F257" s="258" t="s">
        <v>399</v>
      </c>
      <c r="G257" s="259" t="s">
        <v>122</v>
      </c>
      <c r="H257" s="260">
        <v>2.52</v>
      </c>
      <c r="I257" s="261"/>
      <c r="J257" s="262">
        <f>ROUND(I257*H257,2)</f>
        <v>0</v>
      </c>
      <c r="K257" s="258" t="s">
        <v>1</v>
      </c>
      <c r="L257" s="263"/>
      <c r="M257" s="264" t="s">
        <v>1</v>
      </c>
      <c r="N257" s="265" t="s">
        <v>40</v>
      </c>
      <c r="O257" s="78"/>
      <c r="P257" s="209">
        <f>O257*H257</f>
        <v>0</v>
      </c>
      <c r="Q257" s="209">
        <v>0.13100000000000001</v>
      </c>
      <c r="R257" s="209">
        <f>Q257*H257</f>
        <v>0.33012000000000002</v>
      </c>
      <c r="S257" s="209">
        <v>0</v>
      </c>
      <c r="T257" s="210">
        <f>S257*H257</f>
        <v>0</v>
      </c>
      <c r="AR257" s="16" t="s">
        <v>250</v>
      </c>
      <c r="AT257" s="16" t="s">
        <v>247</v>
      </c>
      <c r="AU257" s="16" t="s">
        <v>78</v>
      </c>
      <c r="AY257" s="16" t="s">
        <v>116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6" t="s">
        <v>74</v>
      </c>
      <c r="BK257" s="211">
        <f>ROUND(I257*H257,2)</f>
        <v>0</v>
      </c>
      <c r="BL257" s="16" t="s">
        <v>124</v>
      </c>
      <c r="BM257" s="16" t="s">
        <v>400</v>
      </c>
    </row>
    <row r="258" s="11" customFormat="1">
      <c r="B258" s="212"/>
      <c r="C258" s="213"/>
      <c r="D258" s="214" t="s">
        <v>139</v>
      </c>
      <c r="E258" s="215" t="s">
        <v>1</v>
      </c>
      <c r="F258" s="216" t="s">
        <v>401</v>
      </c>
      <c r="G258" s="213"/>
      <c r="H258" s="217">
        <v>2.52</v>
      </c>
      <c r="I258" s="218"/>
      <c r="J258" s="213"/>
      <c r="K258" s="213"/>
      <c r="L258" s="219"/>
      <c r="M258" s="220"/>
      <c r="N258" s="221"/>
      <c r="O258" s="221"/>
      <c r="P258" s="221"/>
      <c r="Q258" s="221"/>
      <c r="R258" s="221"/>
      <c r="S258" s="221"/>
      <c r="T258" s="222"/>
      <c r="AT258" s="223" t="s">
        <v>139</v>
      </c>
      <c r="AU258" s="223" t="s">
        <v>78</v>
      </c>
      <c r="AV258" s="11" t="s">
        <v>78</v>
      </c>
      <c r="AW258" s="11" t="s">
        <v>32</v>
      </c>
      <c r="AX258" s="11" t="s">
        <v>69</v>
      </c>
      <c r="AY258" s="223" t="s">
        <v>116</v>
      </c>
    </row>
    <row r="259" s="12" customFormat="1">
      <c r="B259" s="224"/>
      <c r="C259" s="225"/>
      <c r="D259" s="214" t="s">
        <v>139</v>
      </c>
      <c r="E259" s="226" t="s">
        <v>1</v>
      </c>
      <c r="F259" s="227" t="s">
        <v>142</v>
      </c>
      <c r="G259" s="225"/>
      <c r="H259" s="228">
        <v>2.52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AT259" s="234" t="s">
        <v>139</v>
      </c>
      <c r="AU259" s="234" t="s">
        <v>78</v>
      </c>
      <c r="AV259" s="12" t="s">
        <v>124</v>
      </c>
      <c r="AW259" s="12" t="s">
        <v>32</v>
      </c>
      <c r="AX259" s="12" t="s">
        <v>74</v>
      </c>
      <c r="AY259" s="234" t="s">
        <v>116</v>
      </c>
    </row>
    <row r="260" s="10" customFormat="1" ht="22.8" customHeight="1">
      <c r="B260" s="184"/>
      <c r="C260" s="185"/>
      <c r="D260" s="186" t="s">
        <v>68</v>
      </c>
      <c r="E260" s="198" t="s">
        <v>250</v>
      </c>
      <c r="F260" s="198" t="s">
        <v>402</v>
      </c>
      <c r="G260" s="185"/>
      <c r="H260" s="185"/>
      <c r="I260" s="188"/>
      <c r="J260" s="199">
        <f>BK260</f>
        <v>0</v>
      </c>
      <c r="K260" s="185"/>
      <c r="L260" s="190"/>
      <c r="M260" s="191"/>
      <c r="N260" s="192"/>
      <c r="O260" s="192"/>
      <c r="P260" s="193">
        <f>SUM(P261:P264)</f>
        <v>0</v>
      </c>
      <c r="Q260" s="192"/>
      <c r="R260" s="193">
        <f>SUM(R261:R264)</f>
        <v>0.12909600000000002</v>
      </c>
      <c r="S260" s="192"/>
      <c r="T260" s="194">
        <f>SUM(T261:T264)</f>
        <v>0</v>
      </c>
      <c r="AR260" s="195" t="s">
        <v>74</v>
      </c>
      <c r="AT260" s="196" t="s">
        <v>68</v>
      </c>
      <c r="AU260" s="196" t="s">
        <v>74</v>
      </c>
      <c r="AY260" s="195" t="s">
        <v>116</v>
      </c>
      <c r="BK260" s="197">
        <f>SUM(BK261:BK264)</f>
        <v>0</v>
      </c>
    </row>
    <row r="261" s="1" customFormat="1" ht="16.5" customHeight="1">
      <c r="B261" s="37"/>
      <c r="C261" s="200" t="s">
        <v>403</v>
      </c>
      <c r="D261" s="200" t="s">
        <v>119</v>
      </c>
      <c r="E261" s="201" t="s">
        <v>404</v>
      </c>
      <c r="F261" s="202" t="s">
        <v>405</v>
      </c>
      <c r="G261" s="203" t="s">
        <v>319</v>
      </c>
      <c r="H261" s="204">
        <v>163</v>
      </c>
      <c r="I261" s="205"/>
      <c r="J261" s="206">
        <f>ROUND(I261*H261,2)</f>
        <v>0</v>
      </c>
      <c r="K261" s="202" t="s">
        <v>123</v>
      </c>
      <c r="L261" s="42"/>
      <c r="M261" s="207" t="s">
        <v>1</v>
      </c>
      <c r="N261" s="208" t="s">
        <v>40</v>
      </c>
      <c r="O261" s="78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AR261" s="16" t="s">
        <v>124</v>
      </c>
      <c r="AT261" s="16" t="s">
        <v>119</v>
      </c>
      <c r="AU261" s="16" t="s">
        <v>78</v>
      </c>
      <c r="AY261" s="16" t="s">
        <v>116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6" t="s">
        <v>74</v>
      </c>
      <c r="BK261" s="211">
        <f>ROUND(I261*H261,2)</f>
        <v>0</v>
      </c>
      <c r="BL261" s="16" t="s">
        <v>124</v>
      </c>
      <c r="BM261" s="16" t="s">
        <v>406</v>
      </c>
    </row>
    <row r="262" s="1" customFormat="1" ht="16.5" customHeight="1">
      <c r="B262" s="37"/>
      <c r="C262" s="256" t="s">
        <v>407</v>
      </c>
      <c r="D262" s="256" t="s">
        <v>247</v>
      </c>
      <c r="E262" s="257" t="s">
        <v>408</v>
      </c>
      <c r="F262" s="258" t="s">
        <v>409</v>
      </c>
      <c r="G262" s="259" t="s">
        <v>319</v>
      </c>
      <c r="H262" s="260">
        <v>179.30000000000001</v>
      </c>
      <c r="I262" s="261"/>
      <c r="J262" s="262">
        <f>ROUND(I262*H262,2)</f>
        <v>0</v>
      </c>
      <c r="K262" s="258" t="s">
        <v>123</v>
      </c>
      <c r="L262" s="263"/>
      <c r="M262" s="264" t="s">
        <v>1</v>
      </c>
      <c r="N262" s="265" t="s">
        <v>40</v>
      </c>
      <c r="O262" s="78"/>
      <c r="P262" s="209">
        <f>O262*H262</f>
        <v>0</v>
      </c>
      <c r="Q262" s="209">
        <v>0.00072000000000000005</v>
      </c>
      <c r="R262" s="209">
        <f>Q262*H262</f>
        <v>0.12909600000000002</v>
      </c>
      <c r="S262" s="209">
        <v>0</v>
      </c>
      <c r="T262" s="210">
        <f>S262*H262</f>
        <v>0</v>
      </c>
      <c r="AR262" s="16" t="s">
        <v>250</v>
      </c>
      <c r="AT262" s="16" t="s">
        <v>247</v>
      </c>
      <c r="AU262" s="16" t="s">
        <v>78</v>
      </c>
      <c r="AY262" s="16" t="s">
        <v>116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6" t="s">
        <v>74</v>
      </c>
      <c r="BK262" s="211">
        <f>ROUND(I262*H262,2)</f>
        <v>0</v>
      </c>
      <c r="BL262" s="16" t="s">
        <v>124</v>
      </c>
      <c r="BM262" s="16" t="s">
        <v>410</v>
      </c>
    </row>
    <row r="263" s="11" customFormat="1">
      <c r="B263" s="212"/>
      <c r="C263" s="213"/>
      <c r="D263" s="214" t="s">
        <v>139</v>
      </c>
      <c r="E263" s="215" t="s">
        <v>1</v>
      </c>
      <c r="F263" s="216" t="s">
        <v>411</v>
      </c>
      <c r="G263" s="213"/>
      <c r="H263" s="217">
        <v>179.30000000000001</v>
      </c>
      <c r="I263" s="218"/>
      <c r="J263" s="213"/>
      <c r="K263" s="213"/>
      <c r="L263" s="219"/>
      <c r="M263" s="220"/>
      <c r="N263" s="221"/>
      <c r="O263" s="221"/>
      <c r="P263" s="221"/>
      <c r="Q263" s="221"/>
      <c r="R263" s="221"/>
      <c r="S263" s="221"/>
      <c r="T263" s="222"/>
      <c r="AT263" s="223" t="s">
        <v>139</v>
      </c>
      <c r="AU263" s="223" t="s">
        <v>78</v>
      </c>
      <c r="AV263" s="11" t="s">
        <v>78</v>
      </c>
      <c r="AW263" s="11" t="s">
        <v>32</v>
      </c>
      <c r="AX263" s="11" t="s">
        <v>69</v>
      </c>
      <c r="AY263" s="223" t="s">
        <v>116</v>
      </c>
    </row>
    <row r="264" s="12" customFormat="1">
      <c r="B264" s="224"/>
      <c r="C264" s="225"/>
      <c r="D264" s="214" t="s">
        <v>139</v>
      </c>
      <c r="E264" s="226" t="s">
        <v>1</v>
      </c>
      <c r="F264" s="227" t="s">
        <v>142</v>
      </c>
      <c r="G264" s="225"/>
      <c r="H264" s="228">
        <v>179.30000000000001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AT264" s="234" t="s">
        <v>139</v>
      </c>
      <c r="AU264" s="234" t="s">
        <v>78</v>
      </c>
      <c r="AV264" s="12" t="s">
        <v>124</v>
      </c>
      <c r="AW264" s="12" t="s">
        <v>32</v>
      </c>
      <c r="AX264" s="12" t="s">
        <v>74</v>
      </c>
      <c r="AY264" s="234" t="s">
        <v>116</v>
      </c>
    </row>
    <row r="265" s="10" customFormat="1" ht="22.8" customHeight="1">
      <c r="B265" s="184"/>
      <c r="C265" s="185"/>
      <c r="D265" s="186" t="s">
        <v>68</v>
      </c>
      <c r="E265" s="198" t="s">
        <v>378</v>
      </c>
      <c r="F265" s="198" t="s">
        <v>412</v>
      </c>
      <c r="G265" s="185"/>
      <c r="H265" s="185"/>
      <c r="I265" s="188"/>
      <c r="J265" s="199">
        <f>BK265</f>
        <v>0</v>
      </c>
      <c r="K265" s="185"/>
      <c r="L265" s="190"/>
      <c r="M265" s="191"/>
      <c r="N265" s="192"/>
      <c r="O265" s="192"/>
      <c r="P265" s="193">
        <f>SUM(P266:P329)</f>
        <v>0</v>
      </c>
      <c r="Q265" s="192"/>
      <c r="R265" s="193">
        <f>SUM(R266:R329)</f>
        <v>85.886587519999992</v>
      </c>
      <c r="S265" s="192"/>
      <c r="T265" s="194">
        <f>SUM(T266:T329)</f>
        <v>12.700199999999999</v>
      </c>
      <c r="AR265" s="195" t="s">
        <v>74</v>
      </c>
      <c r="AT265" s="196" t="s">
        <v>68</v>
      </c>
      <c r="AU265" s="196" t="s">
        <v>74</v>
      </c>
      <c r="AY265" s="195" t="s">
        <v>116</v>
      </c>
      <c r="BK265" s="197">
        <f>SUM(BK266:BK329)</f>
        <v>0</v>
      </c>
    </row>
    <row r="266" s="1" customFormat="1" ht="16.5" customHeight="1">
      <c r="B266" s="37"/>
      <c r="C266" s="200" t="s">
        <v>413</v>
      </c>
      <c r="D266" s="200" t="s">
        <v>119</v>
      </c>
      <c r="E266" s="201" t="s">
        <v>414</v>
      </c>
      <c r="F266" s="202" t="s">
        <v>415</v>
      </c>
      <c r="G266" s="203" t="s">
        <v>319</v>
      </c>
      <c r="H266" s="204">
        <v>20</v>
      </c>
      <c r="I266" s="205"/>
      <c r="J266" s="206">
        <f>ROUND(I266*H266,2)</f>
        <v>0</v>
      </c>
      <c r="K266" s="202" t="s">
        <v>1</v>
      </c>
      <c r="L266" s="42"/>
      <c r="M266" s="207" t="s">
        <v>1</v>
      </c>
      <c r="N266" s="208" t="s">
        <v>40</v>
      </c>
      <c r="O266" s="78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16" t="s">
        <v>124</v>
      </c>
      <c r="AT266" s="16" t="s">
        <v>119</v>
      </c>
      <c r="AU266" s="16" t="s">
        <v>78</v>
      </c>
      <c r="AY266" s="16" t="s">
        <v>116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6" t="s">
        <v>74</v>
      </c>
      <c r="BK266" s="211">
        <f>ROUND(I266*H266,2)</f>
        <v>0</v>
      </c>
      <c r="BL266" s="16" t="s">
        <v>124</v>
      </c>
      <c r="BM266" s="16" t="s">
        <v>416</v>
      </c>
    </row>
    <row r="267" s="11" customFormat="1">
      <c r="B267" s="212"/>
      <c r="C267" s="213"/>
      <c r="D267" s="214" t="s">
        <v>139</v>
      </c>
      <c r="E267" s="215" t="s">
        <v>1</v>
      </c>
      <c r="F267" s="216" t="s">
        <v>417</v>
      </c>
      <c r="G267" s="213"/>
      <c r="H267" s="217">
        <v>20</v>
      </c>
      <c r="I267" s="218"/>
      <c r="J267" s="213"/>
      <c r="K267" s="213"/>
      <c r="L267" s="219"/>
      <c r="M267" s="220"/>
      <c r="N267" s="221"/>
      <c r="O267" s="221"/>
      <c r="P267" s="221"/>
      <c r="Q267" s="221"/>
      <c r="R267" s="221"/>
      <c r="S267" s="221"/>
      <c r="T267" s="222"/>
      <c r="AT267" s="223" t="s">
        <v>139</v>
      </c>
      <c r="AU267" s="223" t="s">
        <v>78</v>
      </c>
      <c r="AV267" s="11" t="s">
        <v>78</v>
      </c>
      <c r="AW267" s="11" t="s">
        <v>32</v>
      </c>
      <c r="AX267" s="11" t="s">
        <v>69</v>
      </c>
      <c r="AY267" s="223" t="s">
        <v>116</v>
      </c>
    </row>
    <row r="268" s="12" customFormat="1">
      <c r="B268" s="224"/>
      <c r="C268" s="225"/>
      <c r="D268" s="214" t="s">
        <v>139</v>
      </c>
      <c r="E268" s="226" t="s">
        <v>1</v>
      </c>
      <c r="F268" s="227" t="s">
        <v>142</v>
      </c>
      <c r="G268" s="225"/>
      <c r="H268" s="228">
        <v>20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AT268" s="234" t="s">
        <v>139</v>
      </c>
      <c r="AU268" s="234" t="s">
        <v>78</v>
      </c>
      <c r="AV268" s="12" t="s">
        <v>124</v>
      </c>
      <c r="AW268" s="12" t="s">
        <v>32</v>
      </c>
      <c r="AX268" s="12" t="s">
        <v>74</v>
      </c>
      <c r="AY268" s="234" t="s">
        <v>116</v>
      </c>
    </row>
    <row r="269" s="1" customFormat="1" ht="16.5" customHeight="1">
      <c r="B269" s="37"/>
      <c r="C269" s="200" t="s">
        <v>418</v>
      </c>
      <c r="D269" s="200" t="s">
        <v>119</v>
      </c>
      <c r="E269" s="201" t="s">
        <v>419</v>
      </c>
      <c r="F269" s="202" t="s">
        <v>420</v>
      </c>
      <c r="G269" s="203" t="s">
        <v>133</v>
      </c>
      <c r="H269" s="204">
        <v>8</v>
      </c>
      <c r="I269" s="205"/>
      <c r="J269" s="206">
        <f>ROUND(I269*H269,2)</f>
        <v>0</v>
      </c>
      <c r="K269" s="202" t="s">
        <v>123</v>
      </c>
      <c r="L269" s="42"/>
      <c r="M269" s="207" t="s">
        <v>1</v>
      </c>
      <c r="N269" s="208" t="s">
        <v>40</v>
      </c>
      <c r="O269" s="78"/>
      <c r="P269" s="209">
        <f>O269*H269</f>
        <v>0</v>
      </c>
      <c r="Q269" s="209">
        <v>0.00069999999999999999</v>
      </c>
      <c r="R269" s="209">
        <f>Q269*H269</f>
        <v>0.0055999999999999999</v>
      </c>
      <c r="S269" s="209">
        <v>0</v>
      </c>
      <c r="T269" s="210">
        <f>S269*H269</f>
        <v>0</v>
      </c>
      <c r="AR269" s="16" t="s">
        <v>124</v>
      </c>
      <c r="AT269" s="16" t="s">
        <v>119</v>
      </c>
      <c r="AU269" s="16" t="s">
        <v>78</v>
      </c>
      <c r="AY269" s="16" t="s">
        <v>116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6" t="s">
        <v>74</v>
      </c>
      <c r="BK269" s="211">
        <f>ROUND(I269*H269,2)</f>
        <v>0</v>
      </c>
      <c r="BL269" s="16" t="s">
        <v>124</v>
      </c>
      <c r="BM269" s="16" t="s">
        <v>421</v>
      </c>
    </row>
    <row r="270" s="1" customFormat="1" ht="16.5" customHeight="1">
      <c r="B270" s="37"/>
      <c r="C270" s="256" t="s">
        <v>422</v>
      </c>
      <c r="D270" s="256" t="s">
        <v>247</v>
      </c>
      <c r="E270" s="257" t="s">
        <v>423</v>
      </c>
      <c r="F270" s="258" t="s">
        <v>424</v>
      </c>
      <c r="G270" s="259" t="s">
        <v>133</v>
      </c>
      <c r="H270" s="260">
        <v>8</v>
      </c>
      <c r="I270" s="261"/>
      <c r="J270" s="262">
        <f>ROUND(I270*H270,2)</f>
        <v>0</v>
      </c>
      <c r="K270" s="258" t="s">
        <v>1</v>
      </c>
      <c r="L270" s="263"/>
      <c r="M270" s="264" t="s">
        <v>1</v>
      </c>
      <c r="N270" s="265" t="s">
        <v>40</v>
      </c>
      <c r="O270" s="78"/>
      <c r="P270" s="209">
        <f>O270*H270</f>
        <v>0</v>
      </c>
      <c r="Q270" s="209">
        <v>0.0035000000000000001</v>
      </c>
      <c r="R270" s="209">
        <f>Q270*H270</f>
        <v>0.028000000000000001</v>
      </c>
      <c r="S270" s="209">
        <v>0</v>
      </c>
      <c r="T270" s="210">
        <f>S270*H270</f>
        <v>0</v>
      </c>
      <c r="AR270" s="16" t="s">
        <v>250</v>
      </c>
      <c r="AT270" s="16" t="s">
        <v>247</v>
      </c>
      <c r="AU270" s="16" t="s">
        <v>78</v>
      </c>
      <c r="AY270" s="16" t="s">
        <v>116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6" t="s">
        <v>74</v>
      </c>
      <c r="BK270" s="211">
        <f>ROUND(I270*H270,2)</f>
        <v>0</v>
      </c>
      <c r="BL270" s="16" t="s">
        <v>124</v>
      </c>
      <c r="BM270" s="16" t="s">
        <v>425</v>
      </c>
    </row>
    <row r="271" s="1" customFormat="1" ht="16.5" customHeight="1">
      <c r="B271" s="37"/>
      <c r="C271" s="200" t="s">
        <v>426</v>
      </c>
      <c r="D271" s="200" t="s">
        <v>119</v>
      </c>
      <c r="E271" s="201" t="s">
        <v>427</v>
      </c>
      <c r="F271" s="202" t="s">
        <v>428</v>
      </c>
      <c r="G271" s="203" t="s">
        <v>133</v>
      </c>
      <c r="H271" s="204">
        <v>7</v>
      </c>
      <c r="I271" s="205"/>
      <c r="J271" s="206">
        <f>ROUND(I271*H271,2)</f>
        <v>0</v>
      </c>
      <c r="K271" s="202" t="s">
        <v>123</v>
      </c>
      <c r="L271" s="42"/>
      <c r="M271" s="207" t="s">
        <v>1</v>
      </c>
      <c r="N271" s="208" t="s">
        <v>40</v>
      </c>
      <c r="O271" s="78"/>
      <c r="P271" s="209">
        <f>O271*H271</f>
        <v>0</v>
      </c>
      <c r="Q271" s="209">
        <v>0.10940999999999999</v>
      </c>
      <c r="R271" s="209">
        <f>Q271*H271</f>
        <v>0.76586999999999994</v>
      </c>
      <c r="S271" s="209">
        <v>0</v>
      </c>
      <c r="T271" s="210">
        <f>S271*H271</f>
        <v>0</v>
      </c>
      <c r="AR271" s="16" t="s">
        <v>124</v>
      </c>
      <c r="AT271" s="16" t="s">
        <v>119</v>
      </c>
      <c r="AU271" s="16" t="s">
        <v>78</v>
      </c>
      <c r="AY271" s="16" t="s">
        <v>116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6" t="s">
        <v>74</v>
      </c>
      <c r="BK271" s="211">
        <f>ROUND(I271*H271,2)</f>
        <v>0</v>
      </c>
      <c r="BL271" s="16" t="s">
        <v>124</v>
      </c>
      <c r="BM271" s="16" t="s">
        <v>429</v>
      </c>
    </row>
    <row r="272" s="1" customFormat="1" ht="16.5" customHeight="1">
      <c r="B272" s="37"/>
      <c r="C272" s="256" t="s">
        <v>430</v>
      </c>
      <c r="D272" s="256" t="s">
        <v>247</v>
      </c>
      <c r="E272" s="257" t="s">
        <v>431</v>
      </c>
      <c r="F272" s="258" t="s">
        <v>432</v>
      </c>
      <c r="G272" s="259" t="s">
        <v>133</v>
      </c>
      <c r="H272" s="260">
        <v>7</v>
      </c>
      <c r="I272" s="261"/>
      <c r="J272" s="262">
        <f>ROUND(I272*H272,2)</f>
        <v>0</v>
      </c>
      <c r="K272" s="258" t="s">
        <v>123</v>
      </c>
      <c r="L272" s="263"/>
      <c r="M272" s="264" t="s">
        <v>1</v>
      </c>
      <c r="N272" s="265" t="s">
        <v>40</v>
      </c>
      <c r="O272" s="78"/>
      <c r="P272" s="209">
        <f>O272*H272</f>
        <v>0</v>
      </c>
      <c r="Q272" s="209">
        <v>0.0061000000000000004</v>
      </c>
      <c r="R272" s="209">
        <f>Q272*H272</f>
        <v>0.042700000000000002</v>
      </c>
      <c r="S272" s="209">
        <v>0</v>
      </c>
      <c r="T272" s="210">
        <f>S272*H272</f>
        <v>0</v>
      </c>
      <c r="AR272" s="16" t="s">
        <v>250</v>
      </c>
      <c r="AT272" s="16" t="s">
        <v>247</v>
      </c>
      <c r="AU272" s="16" t="s">
        <v>78</v>
      </c>
      <c r="AY272" s="16" t="s">
        <v>116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6" t="s">
        <v>74</v>
      </c>
      <c r="BK272" s="211">
        <f>ROUND(I272*H272,2)</f>
        <v>0</v>
      </c>
      <c r="BL272" s="16" t="s">
        <v>124</v>
      </c>
      <c r="BM272" s="16" t="s">
        <v>433</v>
      </c>
    </row>
    <row r="273" s="1" customFormat="1" ht="16.5" customHeight="1">
      <c r="B273" s="37"/>
      <c r="C273" s="200" t="s">
        <v>434</v>
      </c>
      <c r="D273" s="200" t="s">
        <v>119</v>
      </c>
      <c r="E273" s="201" t="s">
        <v>435</v>
      </c>
      <c r="F273" s="202" t="s">
        <v>436</v>
      </c>
      <c r="G273" s="203" t="s">
        <v>319</v>
      </c>
      <c r="H273" s="204">
        <v>191.19999999999999</v>
      </c>
      <c r="I273" s="205"/>
      <c r="J273" s="206">
        <f>ROUND(I273*H273,2)</f>
        <v>0</v>
      </c>
      <c r="K273" s="202" t="s">
        <v>123</v>
      </c>
      <c r="L273" s="42"/>
      <c r="M273" s="207" t="s">
        <v>1</v>
      </c>
      <c r="N273" s="208" t="s">
        <v>40</v>
      </c>
      <c r="O273" s="78"/>
      <c r="P273" s="209">
        <f>O273*H273</f>
        <v>0</v>
      </c>
      <c r="Q273" s="209">
        <v>0.15540000000000001</v>
      </c>
      <c r="R273" s="209">
        <f>Q273*H273</f>
        <v>29.712479999999999</v>
      </c>
      <c r="S273" s="209">
        <v>0</v>
      </c>
      <c r="T273" s="210">
        <f>S273*H273</f>
        <v>0</v>
      </c>
      <c r="AR273" s="16" t="s">
        <v>124</v>
      </c>
      <c r="AT273" s="16" t="s">
        <v>119</v>
      </c>
      <c r="AU273" s="16" t="s">
        <v>78</v>
      </c>
      <c r="AY273" s="16" t="s">
        <v>116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6" t="s">
        <v>74</v>
      </c>
      <c r="BK273" s="211">
        <f>ROUND(I273*H273,2)</f>
        <v>0</v>
      </c>
      <c r="BL273" s="16" t="s">
        <v>124</v>
      </c>
      <c r="BM273" s="16" t="s">
        <v>437</v>
      </c>
    </row>
    <row r="274" s="11" customFormat="1">
      <c r="B274" s="212"/>
      <c r="C274" s="213"/>
      <c r="D274" s="214" t="s">
        <v>139</v>
      </c>
      <c r="E274" s="215" t="s">
        <v>1</v>
      </c>
      <c r="F274" s="216" t="s">
        <v>438</v>
      </c>
      <c r="G274" s="213"/>
      <c r="H274" s="217">
        <v>28.199999999999999</v>
      </c>
      <c r="I274" s="218"/>
      <c r="J274" s="213"/>
      <c r="K274" s="213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139</v>
      </c>
      <c r="AU274" s="223" t="s">
        <v>78</v>
      </c>
      <c r="AV274" s="11" t="s">
        <v>78</v>
      </c>
      <c r="AW274" s="11" t="s">
        <v>32</v>
      </c>
      <c r="AX274" s="11" t="s">
        <v>69</v>
      </c>
      <c r="AY274" s="223" t="s">
        <v>116</v>
      </c>
    </row>
    <row r="275" s="11" customFormat="1">
      <c r="B275" s="212"/>
      <c r="C275" s="213"/>
      <c r="D275" s="214" t="s">
        <v>139</v>
      </c>
      <c r="E275" s="215" t="s">
        <v>1</v>
      </c>
      <c r="F275" s="216" t="s">
        <v>439</v>
      </c>
      <c r="G275" s="213"/>
      <c r="H275" s="217">
        <v>77</v>
      </c>
      <c r="I275" s="218"/>
      <c r="J275" s="213"/>
      <c r="K275" s="213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139</v>
      </c>
      <c r="AU275" s="223" t="s">
        <v>78</v>
      </c>
      <c r="AV275" s="11" t="s">
        <v>78</v>
      </c>
      <c r="AW275" s="11" t="s">
        <v>32</v>
      </c>
      <c r="AX275" s="11" t="s">
        <v>69</v>
      </c>
      <c r="AY275" s="223" t="s">
        <v>116</v>
      </c>
    </row>
    <row r="276" s="11" customFormat="1">
      <c r="B276" s="212"/>
      <c r="C276" s="213"/>
      <c r="D276" s="214" t="s">
        <v>139</v>
      </c>
      <c r="E276" s="215" t="s">
        <v>1</v>
      </c>
      <c r="F276" s="216" t="s">
        <v>440</v>
      </c>
      <c r="G276" s="213"/>
      <c r="H276" s="217">
        <v>79</v>
      </c>
      <c r="I276" s="218"/>
      <c r="J276" s="213"/>
      <c r="K276" s="213"/>
      <c r="L276" s="219"/>
      <c r="M276" s="220"/>
      <c r="N276" s="221"/>
      <c r="O276" s="221"/>
      <c r="P276" s="221"/>
      <c r="Q276" s="221"/>
      <c r="R276" s="221"/>
      <c r="S276" s="221"/>
      <c r="T276" s="222"/>
      <c r="AT276" s="223" t="s">
        <v>139</v>
      </c>
      <c r="AU276" s="223" t="s">
        <v>78</v>
      </c>
      <c r="AV276" s="11" t="s">
        <v>78</v>
      </c>
      <c r="AW276" s="11" t="s">
        <v>32</v>
      </c>
      <c r="AX276" s="11" t="s">
        <v>69</v>
      </c>
      <c r="AY276" s="223" t="s">
        <v>116</v>
      </c>
    </row>
    <row r="277" s="11" customFormat="1">
      <c r="B277" s="212"/>
      <c r="C277" s="213"/>
      <c r="D277" s="214" t="s">
        <v>139</v>
      </c>
      <c r="E277" s="215" t="s">
        <v>1</v>
      </c>
      <c r="F277" s="216" t="s">
        <v>441</v>
      </c>
      <c r="G277" s="213"/>
      <c r="H277" s="217">
        <v>7</v>
      </c>
      <c r="I277" s="218"/>
      <c r="J277" s="213"/>
      <c r="K277" s="213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139</v>
      </c>
      <c r="AU277" s="223" t="s">
        <v>78</v>
      </c>
      <c r="AV277" s="11" t="s">
        <v>78</v>
      </c>
      <c r="AW277" s="11" t="s">
        <v>32</v>
      </c>
      <c r="AX277" s="11" t="s">
        <v>69</v>
      </c>
      <c r="AY277" s="223" t="s">
        <v>116</v>
      </c>
    </row>
    <row r="278" s="12" customFormat="1">
      <c r="B278" s="224"/>
      <c r="C278" s="225"/>
      <c r="D278" s="214" t="s">
        <v>139</v>
      </c>
      <c r="E278" s="226" t="s">
        <v>1</v>
      </c>
      <c r="F278" s="227" t="s">
        <v>142</v>
      </c>
      <c r="G278" s="225"/>
      <c r="H278" s="228">
        <v>191.19999999999999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139</v>
      </c>
      <c r="AU278" s="234" t="s">
        <v>78</v>
      </c>
      <c r="AV278" s="12" t="s">
        <v>124</v>
      </c>
      <c r="AW278" s="12" t="s">
        <v>32</v>
      </c>
      <c r="AX278" s="12" t="s">
        <v>74</v>
      </c>
      <c r="AY278" s="234" t="s">
        <v>116</v>
      </c>
    </row>
    <row r="279" s="1" customFormat="1" ht="16.5" customHeight="1">
      <c r="B279" s="37"/>
      <c r="C279" s="256" t="s">
        <v>442</v>
      </c>
      <c r="D279" s="256" t="s">
        <v>247</v>
      </c>
      <c r="E279" s="257" t="s">
        <v>443</v>
      </c>
      <c r="F279" s="258" t="s">
        <v>444</v>
      </c>
      <c r="G279" s="259" t="s">
        <v>319</v>
      </c>
      <c r="H279" s="260">
        <v>79.790000000000006</v>
      </c>
      <c r="I279" s="261"/>
      <c r="J279" s="262">
        <f>ROUND(I279*H279,2)</f>
        <v>0</v>
      </c>
      <c r="K279" s="258" t="s">
        <v>123</v>
      </c>
      <c r="L279" s="263"/>
      <c r="M279" s="264" t="s">
        <v>1</v>
      </c>
      <c r="N279" s="265" t="s">
        <v>40</v>
      </c>
      <c r="O279" s="78"/>
      <c r="P279" s="209">
        <f>O279*H279</f>
        <v>0</v>
      </c>
      <c r="Q279" s="209">
        <v>0.048300000000000003</v>
      </c>
      <c r="R279" s="209">
        <f>Q279*H279</f>
        <v>3.8538570000000005</v>
      </c>
      <c r="S279" s="209">
        <v>0</v>
      </c>
      <c r="T279" s="210">
        <f>S279*H279</f>
        <v>0</v>
      </c>
      <c r="AR279" s="16" t="s">
        <v>250</v>
      </c>
      <c r="AT279" s="16" t="s">
        <v>247</v>
      </c>
      <c r="AU279" s="16" t="s">
        <v>78</v>
      </c>
      <c r="AY279" s="16" t="s">
        <v>116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6" t="s">
        <v>74</v>
      </c>
      <c r="BK279" s="211">
        <f>ROUND(I279*H279,2)</f>
        <v>0</v>
      </c>
      <c r="BL279" s="16" t="s">
        <v>124</v>
      </c>
      <c r="BM279" s="16" t="s">
        <v>445</v>
      </c>
    </row>
    <row r="280" s="11" customFormat="1">
      <c r="B280" s="212"/>
      <c r="C280" s="213"/>
      <c r="D280" s="214" t="s">
        <v>139</v>
      </c>
      <c r="E280" s="215" t="s">
        <v>1</v>
      </c>
      <c r="F280" s="216" t="s">
        <v>446</v>
      </c>
      <c r="G280" s="213"/>
      <c r="H280" s="217">
        <v>79.790000000000006</v>
      </c>
      <c r="I280" s="218"/>
      <c r="J280" s="213"/>
      <c r="K280" s="213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139</v>
      </c>
      <c r="AU280" s="223" t="s">
        <v>78</v>
      </c>
      <c r="AV280" s="11" t="s">
        <v>78</v>
      </c>
      <c r="AW280" s="11" t="s">
        <v>32</v>
      </c>
      <c r="AX280" s="11" t="s">
        <v>69</v>
      </c>
      <c r="AY280" s="223" t="s">
        <v>116</v>
      </c>
    </row>
    <row r="281" s="12" customFormat="1">
      <c r="B281" s="224"/>
      <c r="C281" s="225"/>
      <c r="D281" s="214" t="s">
        <v>139</v>
      </c>
      <c r="E281" s="226" t="s">
        <v>1</v>
      </c>
      <c r="F281" s="227" t="s">
        <v>142</v>
      </c>
      <c r="G281" s="225"/>
      <c r="H281" s="228">
        <v>79.790000000000006</v>
      </c>
      <c r="I281" s="229"/>
      <c r="J281" s="225"/>
      <c r="K281" s="225"/>
      <c r="L281" s="230"/>
      <c r="M281" s="231"/>
      <c r="N281" s="232"/>
      <c r="O281" s="232"/>
      <c r="P281" s="232"/>
      <c r="Q281" s="232"/>
      <c r="R281" s="232"/>
      <c r="S281" s="232"/>
      <c r="T281" s="233"/>
      <c r="AT281" s="234" t="s">
        <v>139</v>
      </c>
      <c r="AU281" s="234" t="s">
        <v>78</v>
      </c>
      <c r="AV281" s="12" t="s">
        <v>124</v>
      </c>
      <c r="AW281" s="12" t="s">
        <v>32</v>
      </c>
      <c r="AX281" s="12" t="s">
        <v>74</v>
      </c>
      <c r="AY281" s="234" t="s">
        <v>116</v>
      </c>
    </row>
    <row r="282" s="1" customFormat="1" ht="16.5" customHeight="1">
      <c r="B282" s="37"/>
      <c r="C282" s="256" t="s">
        <v>447</v>
      </c>
      <c r="D282" s="256" t="s">
        <v>247</v>
      </c>
      <c r="E282" s="257" t="s">
        <v>448</v>
      </c>
      <c r="F282" s="258" t="s">
        <v>449</v>
      </c>
      <c r="G282" s="259" t="s">
        <v>319</v>
      </c>
      <c r="H282" s="260">
        <v>7.0700000000000003</v>
      </c>
      <c r="I282" s="261"/>
      <c r="J282" s="262">
        <f>ROUND(I282*H282,2)</f>
        <v>0</v>
      </c>
      <c r="K282" s="258" t="s">
        <v>123</v>
      </c>
      <c r="L282" s="263"/>
      <c r="M282" s="264" t="s">
        <v>1</v>
      </c>
      <c r="N282" s="265" t="s">
        <v>40</v>
      </c>
      <c r="O282" s="78"/>
      <c r="P282" s="209">
        <f>O282*H282</f>
        <v>0</v>
      </c>
      <c r="Q282" s="209">
        <v>0.064000000000000001</v>
      </c>
      <c r="R282" s="209">
        <f>Q282*H282</f>
        <v>0.45248000000000005</v>
      </c>
      <c r="S282" s="209">
        <v>0</v>
      </c>
      <c r="T282" s="210">
        <f>S282*H282</f>
        <v>0</v>
      </c>
      <c r="AR282" s="16" t="s">
        <v>250</v>
      </c>
      <c r="AT282" s="16" t="s">
        <v>247</v>
      </c>
      <c r="AU282" s="16" t="s">
        <v>78</v>
      </c>
      <c r="AY282" s="16" t="s">
        <v>116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6" t="s">
        <v>74</v>
      </c>
      <c r="BK282" s="211">
        <f>ROUND(I282*H282,2)</f>
        <v>0</v>
      </c>
      <c r="BL282" s="16" t="s">
        <v>124</v>
      </c>
      <c r="BM282" s="16" t="s">
        <v>450</v>
      </c>
    </row>
    <row r="283" s="11" customFormat="1">
      <c r="B283" s="212"/>
      <c r="C283" s="213"/>
      <c r="D283" s="214" t="s">
        <v>139</v>
      </c>
      <c r="E283" s="215" t="s">
        <v>1</v>
      </c>
      <c r="F283" s="216" t="s">
        <v>451</v>
      </c>
      <c r="G283" s="213"/>
      <c r="H283" s="217">
        <v>7.0700000000000003</v>
      </c>
      <c r="I283" s="218"/>
      <c r="J283" s="213"/>
      <c r="K283" s="213"/>
      <c r="L283" s="219"/>
      <c r="M283" s="220"/>
      <c r="N283" s="221"/>
      <c r="O283" s="221"/>
      <c r="P283" s="221"/>
      <c r="Q283" s="221"/>
      <c r="R283" s="221"/>
      <c r="S283" s="221"/>
      <c r="T283" s="222"/>
      <c r="AT283" s="223" t="s">
        <v>139</v>
      </c>
      <c r="AU283" s="223" t="s">
        <v>78</v>
      </c>
      <c r="AV283" s="11" t="s">
        <v>78</v>
      </c>
      <c r="AW283" s="11" t="s">
        <v>32</v>
      </c>
      <c r="AX283" s="11" t="s">
        <v>69</v>
      </c>
      <c r="AY283" s="223" t="s">
        <v>116</v>
      </c>
    </row>
    <row r="284" s="12" customFormat="1">
      <c r="B284" s="224"/>
      <c r="C284" s="225"/>
      <c r="D284" s="214" t="s">
        <v>139</v>
      </c>
      <c r="E284" s="226" t="s">
        <v>1</v>
      </c>
      <c r="F284" s="227" t="s">
        <v>142</v>
      </c>
      <c r="G284" s="225"/>
      <c r="H284" s="228">
        <v>7.0700000000000003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AT284" s="234" t="s">
        <v>139</v>
      </c>
      <c r="AU284" s="234" t="s">
        <v>78</v>
      </c>
      <c r="AV284" s="12" t="s">
        <v>124</v>
      </c>
      <c r="AW284" s="12" t="s">
        <v>32</v>
      </c>
      <c r="AX284" s="12" t="s">
        <v>74</v>
      </c>
      <c r="AY284" s="234" t="s">
        <v>116</v>
      </c>
    </row>
    <row r="285" s="1" customFormat="1" ht="16.5" customHeight="1">
      <c r="B285" s="37"/>
      <c r="C285" s="256" t="s">
        <v>452</v>
      </c>
      <c r="D285" s="256" t="s">
        <v>247</v>
      </c>
      <c r="E285" s="257" t="s">
        <v>453</v>
      </c>
      <c r="F285" s="258" t="s">
        <v>454</v>
      </c>
      <c r="G285" s="259" t="s">
        <v>319</v>
      </c>
      <c r="H285" s="260">
        <v>77.769999999999996</v>
      </c>
      <c r="I285" s="261"/>
      <c r="J285" s="262">
        <f>ROUND(I285*H285,2)</f>
        <v>0</v>
      </c>
      <c r="K285" s="258" t="s">
        <v>123</v>
      </c>
      <c r="L285" s="263"/>
      <c r="M285" s="264" t="s">
        <v>1</v>
      </c>
      <c r="N285" s="265" t="s">
        <v>40</v>
      </c>
      <c r="O285" s="78"/>
      <c r="P285" s="209">
        <f>O285*H285</f>
        <v>0</v>
      </c>
      <c r="Q285" s="209">
        <v>0.085000000000000006</v>
      </c>
      <c r="R285" s="209">
        <f>Q285*H285</f>
        <v>6.6104500000000002</v>
      </c>
      <c r="S285" s="209">
        <v>0</v>
      </c>
      <c r="T285" s="210">
        <f>S285*H285</f>
        <v>0</v>
      </c>
      <c r="AR285" s="16" t="s">
        <v>250</v>
      </c>
      <c r="AT285" s="16" t="s">
        <v>247</v>
      </c>
      <c r="AU285" s="16" t="s">
        <v>78</v>
      </c>
      <c r="AY285" s="16" t="s">
        <v>116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6" t="s">
        <v>74</v>
      </c>
      <c r="BK285" s="211">
        <f>ROUND(I285*H285,2)</f>
        <v>0</v>
      </c>
      <c r="BL285" s="16" t="s">
        <v>124</v>
      </c>
      <c r="BM285" s="16" t="s">
        <v>455</v>
      </c>
    </row>
    <row r="286" s="11" customFormat="1">
      <c r="B286" s="212"/>
      <c r="C286" s="213"/>
      <c r="D286" s="214" t="s">
        <v>139</v>
      </c>
      <c r="E286" s="215" t="s">
        <v>1</v>
      </c>
      <c r="F286" s="216" t="s">
        <v>456</v>
      </c>
      <c r="G286" s="213"/>
      <c r="H286" s="217">
        <v>77.769999999999996</v>
      </c>
      <c r="I286" s="218"/>
      <c r="J286" s="213"/>
      <c r="K286" s="213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139</v>
      </c>
      <c r="AU286" s="223" t="s">
        <v>78</v>
      </c>
      <c r="AV286" s="11" t="s">
        <v>78</v>
      </c>
      <c r="AW286" s="11" t="s">
        <v>32</v>
      </c>
      <c r="AX286" s="11" t="s">
        <v>69</v>
      </c>
      <c r="AY286" s="223" t="s">
        <v>116</v>
      </c>
    </row>
    <row r="287" s="12" customFormat="1">
      <c r="B287" s="224"/>
      <c r="C287" s="225"/>
      <c r="D287" s="214" t="s">
        <v>139</v>
      </c>
      <c r="E287" s="226" t="s">
        <v>1</v>
      </c>
      <c r="F287" s="227" t="s">
        <v>142</v>
      </c>
      <c r="G287" s="225"/>
      <c r="H287" s="228">
        <v>77.769999999999996</v>
      </c>
      <c r="I287" s="229"/>
      <c r="J287" s="225"/>
      <c r="K287" s="225"/>
      <c r="L287" s="230"/>
      <c r="M287" s="231"/>
      <c r="N287" s="232"/>
      <c r="O287" s="232"/>
      <c r="P287" s="232"/>
      <c r="Q287" s="232"/>
      <c r="R287" s="232"/>
      <c r="S287" s="232"/>
      <c r="T287" s="233"/>
      <c r="AT287" s="234" t="s">
        <v>139</v>
      </c>
      <c r="AU287" s="234" t="s">
        <v>78</v>
      </c>
      <c r="AV287" s="12" t="s">
        <v>124</v>
      </c>
      <c r="AW287" s="12" t="s">
        <v>32</v>
      </c>
      <c r="AX287" s="12" t="s">
        <v>74</v>
      </c>
      <c r="AY287" s="234" t="s">
        <v>116</v>
      </c>
    </row>
    <row r="288" s="1" customFormat="1" ht="16.5" customHeight="1">
      <c r="B288" s="37"/>
      <c r="C288" s="256" t="s">
        <v>457</v>
      </c>
      <c r="D288" s="256" t="s">
        <v>247</v>
      </c>
      <c r="E288" s="257" t="s">
        <v>458</v>
      </c>
      <c r="F288" s="258" t="s">
        <v>459</v>
      </c>
      <c r="G288" s="259" t="s">
        <v>319</v>
      </c>
      <c r="H288" s="260">
        <v>28.481999999999999</v>
      </c>
      <c r="I288" s="261"/>
      <c r="J288" s="262">
        <f>ROUND(I288*H288,2)</f>
        <v>0</v>
      </c>
      <c r="K288" s="258" t="s">
        <v>123</v>
      </c>
      <c r="L288" s="263"/>
      <c r="M288" s="264" t="s">
        <v>1</v>
      </c>
      <c r="N288" s="265" t="s">
        <v>40</v>
      </c>
      <c r="O288" s="78"/>
      <c r="P288" s="209">
        <f>O288*H288</f>
        <v>0</v>
      </c>
      <c r="Q288" s="209">
        <v>0.058000000000000003</v>
      </c>
      <c r="R288" s="209">
        <f>Q288*H288</f>
        <v>1.651956</v>
      </c>
      <c r="S288" s="209">
        <v>0</v>
      </c>
      <c r="T288" s="210">
        <f>S288*H288</f>
        <v>0</v>
      </c>
      <c r="AR288" s="16" t="s">
        <v>250</v>
      </c>
      <c r="AT288" s="16" t="s">
        <v>247</v>
      </c>
      <c r="AU288" s="16" t="s">
        <v>78</v>
      </c>
      <c r="AY288" s="16" t="s">
        <v>116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6" t="s">
        <v>74</v>
      </c>
      <c r="BK288" s="211">
        <f>ROUND(I288*H288,2)</f>
        <v>0</v>
      </c>
      <c r="BL288" s="16" t="s">
        <v>124</v>
      </c>
      <c r="BM288" s="16" t="s">
        <v>460</v>
      </c>
    </row>
    <row r="289" s="11" customFormat="1">
      <c r="B289" s="212"/>
      <c r="C289" s="213"/>
      <c r="D289" s="214" t="s">
        <v>139</v>
      </c>
      <c r="E289" s="215" t="s">
        <v>1</v>
      </c>
      <c r="F289" s="216" t="s">
        <v>461</v>
      </c>
      <c r="G289" s="213"/>
      <c r="H289" s="217">
        <v>28.481999999999999</v>
      </c>
      <c r="I289" s="218"/>
      <c r="J289" s="213"/>
      <c r="K289" s="213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139</v>
      </c>
      <c r="AU289" s="223" t="s">
        <v>78</v>
      </c>
      <c r="AV289" s="11" t="s">
        <v>78</v>
      </c>
      <c r="AW289" s="11" t="s">
        <v>32</v>
      </c>
      <c r="AX289" s="11" t="s">
        <v>69</v>
      </c>
      <c r="AY289" s="223" t="s">
        <v>116</v>
      </c>
    </row>
    <row r="290" s="12" customFormat="1">
      <c r="B290" s="224"/>
      <c r="C290" s="225"/>
      <c r="D290" s="214" t="s">
        <v>139</v>
      </c>
      <c r="E290" s="226" t="s">
        <v>1</v>
      </c>
      <c r="F290" s="227" t="s">
        <v>142</v>
      </c>
      <c r="G290" s="225"/>
      <c r="H290" s="228">
        <v>28.481999999999999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AT290" s="234" t="s">
        <v>139</v>
      </c>
      <c r="AU290" s="234" t="s">
        <v>78</v>
      </c>
      <c r="AV290" s="12" t="s">
        <v>124</v>
      </c>
      <c r="AW290" s="12" t="s">
        <v>32</v>
      </c>
      <c r="AX290" s="12" t="s">
        <v>74</v>
      </c>
      <c r="AY290" s="234" t="s">
        <v>116</v>
      </c>
    </row>
    <row r="291" s="1" customFormat="1" ht="16.5" customHeight="1">
      <c r="B291" s="37"/>
      <c r="C291" s="200" t="s">
        <v>462</v>
      </c>
      <c r="D291" s="200" t="s">
        <v>119</v>
      </c>
      <c r="E291" s="201" t="s">
        <v>463</v>
      </c>
      <c r="F291" s="202" t="s">
        <v>464</v>
      </c>
      <c r="G291" s="203" t="s">
        <v>319</v>
      </c>
      <c r="H291" s="204">
        <v>98.200000000000003</v>
      </c>
      <c r="I291" s="205"/>
      <c r="J291" s="206">
        <f>ROUND(I291*H291,2)</f>
        <v>0</v>
      </c>
      <c r="K291" s="202" t="s">
        <v>123</v>
      </c>
      <c r="L291" s="42"/>
      <c r="M291" s="207" t="s">
        <v>1</v>
      </c>
      <c r="N291" s="208" t="s">
        <v>40</v>
      </c>
      <c r="O291" s="78"/>
      <c r="P291" s="209">
        <f>O291*H291</f>
        <v>0</v>
      </c>
      <c r="Q291" s="209">
        <v>0.10095</v>
      </c>
      <c r="R291" s="209">
        <f>Q291*H291</f>
        <v>9.9132899999999999</v>
      </c>
      <c r="S291" s="209">
        <v>0</v>
      </c>
      <c r="T291" s="210">
        <f>S291*H291</f>
        <v>0</v>
      </c>
      <c r="AR291" s="16" t="s">
        <v>124</v>
      </c>
      <c r="AT291" s="16" t="s">
        <v>119</v>
      </c>
      <c r="AU291" s="16" t="s">
        <v>78</v>
      </c>
      <c r="AY291" s="16" t="s">
        <v>116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6" t="s">
        <v>74</v>
      </c>
      <c r="BK291" s="211">
        <f>ROUND(I291*H291,2)</f>
        <v>0</v>
      </c>
      <c r="BL291" s="16" t="s">
        <v>124</v>
      </c>
      <c r="BM291" s="16" t="s">
        <v>465</v>
      </c>
    </row>
    <row r="292" s="11" customFormat="1">
      <c r="B292" s="212"/>
      <c r="C292" s="213"/>
      <c r="D292" s="214" t="s">
        <v>139</v>
      </c>
      <c r="E292" s="215" t="s">
        <v>1</v>
      </c>
      <c r="F292" s="216" t="s">
        <v>466</v>
      </c>
      <c r="G292" s="213"/>
      <c r="H292" s="217">
        <v>98.200000000000003</v>
      </c>
      <c r="I292" s="218"/>
      <c r="J292" s="213"/>
      <c r="K292" s="213"/>
      <c r="L292" s="219"/>
      <c r="M292" s="220"/>
      <c r="N292" s="221"/>
      <c r="O292" s="221"/>
      <c r="P292" s="221"/>
      <c r="Q292" s="221"/>
      <c r="R292" s="221"/>
      <c r="S292" s="221"/>
      <c r="T292" s="222"/>
      <c r="AT292" s="223" t="s">
        <v>139</v>
      </c>
      <c r="AU292" s="223" t="s">
        <v>78</v>
      </c>
      <c r="AV292" s="11" t="s">
        <v>78</v>
      </c>
      <c r="AW292" s="11" t="s">
        <v>32</v>
      </c>
      <c r="AX292" s="11" t="s">
        <v>69</v>
      </c>
      <c r="AY292" s="223" t="s">
        <v>116</v>
      </c>
    </row>
    <row r="293" s="12" customFormat="1">
      <c r="B293" s="224"/>
      <c r="C293" s="225"/>
      <c r="D293" s="214" t="s">
        <v>139</v>
      </c>
      <c r="E293" s="226" t="s">
        <v>1</v>
      </c>
      <c r="F293" s="227" t="s">
        <v>142</v>
      </c>
      <c r="G293" s="225"/>
      <c r="H293" s="228">
        <v>98.200000000000003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AT293" s="234" t="s">
        <v>139</v>
      </c>
      <c r="AU293" s="234" t="s">
        <v>78</v>
      </c>
      <c r="AV293" s="12" t="s">
        <v>124</v>
      </c>
      <c r="AW293" s="12" t="s">
        <v>32</v>
      </c>
      <c r="AX293" s="12" t="s">
        <v>74</v>
      </c>
      <c r="AY293" s="234" t="s">
        <v>116</v>
      </c>
    </row>
    <row r="294" s="1" customFormat="1" ht="16.5" customHeight="1">
      <c r="B294" s="37"/>
      <c r="C294" s="256" t="s">
        <v>467</v>
      </c>
      <c r="D294" s="256" t="s">
        <v>247</v>
      </c>
      <c r="E294" s="257" t="s">
        <v>468</v>
      </c>
      <c r="F294" s="258" t="s">
        <v>469</v>
      </c>
      <c r="G294" s="259" t="s">
        <v>319</v>
      </c>
      <c r="H294" s="260">
        <v>198.364</v>
      </c>
      <c r="I294" s="261"/>
      <c r="J294" s="262">
        <f>ROUND(I294*H294,2)</f>
        <v>0</v>
      </c>
      <c r="K294" s="258" t="s">
        <v>123</v>
      </c>
      <c r="L294" s="263"/>
      <c r="M294" s="264" t="s">
        <v>1</v>
      </c>
      <c r="N294" s="265" t="s">
        <v>40</v>
      </c>
      <c r="O294" s="78"/>
      <c r="P294" s="209">
        <f>O294*H294</f>
        <v>0</v>
      </c>
      <c r="Q294" s="209">
        <v>0.045999999999999999</v>
      </c>
      <c r="R294" s="209">
        <f>Q294*H294</f>
        <v>9.1247439999999997</v>
      </c>
      <c r="S294" s="209">
        <v>0</v>
      </c>
      <c r="T294" s="210">
        <f>S294*H294</f>
        <v>0</v>
      </c>
      <c r="AR294" s="16" t="s">
        <v>250</v>
      </c>
      <c r="AT294" s="16" t="s">
        <v>247</v>
      </c>
      <c r="AU294" s="16" t="s">
        <v>78</v>
      </c>
      <c r="AY294" s="16" t="s">
        <v>116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6" t="s">
        <v>74</v>
      </c>
      <c r="BK294" s="211">
        <f>ROUND(I294*H294,2)</f>
        <v>0</v>
      </c>
      <c r="BL294" s="16" t="s">
        <v>124</v>
      </c>
      <c r="BM294" s="16" t="s">
        <v>470</v>
      </c>
    </row>
    <row r="295" s="11" customFormat="1">
      <c r="B295" s="212"/>
      <c r="C295" s="213"/>
      <c r="D295" s="214" t="s">
        <v>139</v>
      </c>
      <c r="E295" s="215" t="s">
        <v>1</v>
      </c>
      <c r="F295" s="216" t="s">
        <v>471</v>
      </c>
      <c r="G295" s="213"/>
      <c r="H295" s="217">
        <v>198.364</v>
      </c>
      <c r="I295" s="218"/>
      <c r="J295" s="213"/>
      <c r="K295" s="213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139</v>
      </c>
      <c r="AU295" s="223" t="s">
        <v>78</v>
      </c>
      <c r="AV295" s="11" t="s">
        <v>78</v>
      </c>
      <c r="AW295" s="11" t="s">
        <v>32</v>
      </c>
      <c r="AX295" s="11" t="s">
        <v>69</v>
      </c>
      <c r="AY295" s="223" t="s">
        <v>116</v>
      </c>
    </row>
    <row r="296" s="12" customFormat="1">
      <c r="B296" s="224"/>
      <c r="C296" s="225"/>
      <c r="D296" s="214" t="s">
        <v>139</v>
      </c>
      <c r="E296" s="226" t="s">
        <v>1</v>
      </c>
      <c r="F296" s="227" t="s">
        <v>142</v>
      </c>
      <c r="G296" s="225"/>
      <c r="H296" s="228">
        <v>198.364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AT296" s="234" t="s">
        <v>139</v>
      </c>
      <c r="AU296" s="234" t="s">
        <v>78</v>
      </c>
      <c r="AV296" s="12" t="s">
        <v>124</v>
      </c>
      <c r="AW296" s="12" t="s">
        <v>32</v>
      </c>
      <c r="AX296" s="12" t="s">
        <v>74</v>
      </c>
      <c r="AY296" s="234" t="s">
        <v>116</v>
      </c>
    </row>
    <row r="297" s="1" customFormat="1" ht="16.5" customHeight="1">
      <c r="B297" s="37"/>
      <c r="C297" s="200" t="s">
        <v>472</v>
      </c>
      <c r="D297" s="200" t="s">
        <v>119</v>
      </c>
      <c r="E297" s="201" t="s">
        <v>473</v>
      </c>
      <c r="F297" s="202" t="s">
        <v>474</v>
      </c>
      <c r="G297" s="203" t="s">
        <v>160</v>
      </c>
      <c r="H297" s="204">
        <v>4.5609999999999999</v>
      </c>
      <c r="I297" s="205"/>
      <c r="J297" s="206">
        <f>ROUND(I297*H297,2)</f>
        <v>0</v>
      </c>
      <c r="K297" s="202" t="s">
        <v>123</v>
      </c>
      <c r="L297" s="42"/>
      <c r="M297" s="207" t="s">
        <v>1</v>
      </c>
      <c r="N297" s="208" t="s">
        <v>40</v>
      </c>
      <c r="O297" s="78"/>
      <c r="P297" s="209">
        <f>O297*H297</f>
        <v>0</v>
      </c>
      <c r="Q297" s="209">
        <v>2.2563399999999998</v>
      </c>
      <c r="R297" s="209">
        <f>Q297*H297</f>
        <v>10.29116674</v>
      </c>
      <c r="S297" s="209">
        <v>0</v>
      </c>
      <c r="T297" s="210">
        <f>S297*H297</f>
        <v>0</v>
      </c>
      <c r="AR297" s="16" t="s">
        <v>124</v>
      </c>
      <c r="AT297" s="16" t="s">
        <v>119</v>
      </c>
      <c r="AU297" s="16" t="s">
        <v>78</v>
      </c>
      <c r="AY297" s="16" t="s">
        <v>116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6" t="s">
        <v>74</v>
      </c>
      <c r="BK297" s="211">
        <f>ROUND(I297*H297,2)</f>
        <v>0</v>
      </c>
      <c r="BL297" s="16" t="s">
        <v>124</v>
      </c>
      <c r="BM297" s="16" t="s">
        <v>475</v>
      </c>
    </row>
    <row r="298" s="11" customFormat="1">
      <c r="B298" s="212"/>
      <c r="C298" s="213"/>
      <c r="D298" s="214" t="s">
        <v>139</v>
      </c>
      <c r="E298" s="215" t="s">
        <v>1</v>
      </c>
      <c r="F298" s="216" t="s">
        <v>476</v>
      </c>
      <c r="G298" s="213"/>
      <c r="H298" s="217">
        <v>3.8239999999999998</v>
      </c>
      <c r="I298" s="218"/>
      <c r="J298" s="213"/>
      <c r="K298" s="213"/>
      <c r="L298" s="219"/>
      <c r="M298" s="220"/>
      <c r="N298" s="221"/>
      <c r="O298" s="221"/>
      <c r="P298" s="221"/>
      <c r="Q298" s="221"/>
      <c r="R298" s="221"/>
      <c r="S298" s="221"/>
      <c r="T298" s="222"/>
      <c r="AT298" s="223" t="s">
        <v>139</v>
      </c>
      <c r="AU298" s="223" t="s">
        <v>78</v>
      </c>
      <c r="AV298" s="11" t="s">
        <v>78</v>
      </c>
      <c r="AW298" s="11" t="s">
        <v>32</v>
      </c>
      <c r="AX298" s="11" t="s">
        <v>69</v>
      </c>
      <c r="AY298" s="223" t="s">
        <v>116</v>
      </c>
    </row>
    <row r="299" s="11" customFormat="1">
      <c r="B299" s="212"/>
      <c r="C299" s="213"/>
      <c r="D299" s="214" t="s">
        <v>139</v>
      </c>
      <c r="E299" s="215" t="s">
        <v>1</v>
      </c>
      <c r="F299" s="216" t="s">
        <v>477</v>
      </c>
      <c r="G299" s="213"/>
      <c r="H299" s="217">
        <v>0.73699999999999999</v>
      </c>
      <c r="I299" s="218"/>
      <c r="J299" s="213"/>
      <c r="K299" s="213"/>
      <c r="L299" s="219"/>
      <c r="M299" s="220"/>
      <c r="N299" s="221"/>
      <c r="O299" s="221"/>
      <c r="P299" s="221"/>
      <c r="Q299" s="221"/>
      <c r="R299" s="221"/>
      <c r="S299" s="221"/>
      <c r="T299" s="222"/>
      <c r="AT299" s="223" t="s">
        <v>139</v>
      </c>
      <c r="AU299" s="223" t="s">
        <v>78</v>
      </c>
      <c r="AV299" s="11" t="s">
        <v>78</v>
      </c>
      <c r="AW299" s="11" t="s">
        <v>32</v>
      </c>
      <c r="AX299" s="11" t="s">
        <v>69</v>
      </c>
      <c r="AY299" s="223" t="s">
        <v>116</v>
      </c>
    </row>
    <row r="300" s="12" customFormat="1">
      <c r="B300" s="224"/>
      <c r="C300" s="225"/>
      <c r="D300" s="214" t="s">
        <v>139</v>
      </c>
      <c r="E300" s="226" t="s">
        <v>1</v>
      </c>
      <c r="F300" s="227" t="s">
        <v>142</v>
      </c>
      <c r="G300" s="225"/>
      <c r="H300" s="228">
        <v>4.5609999999999999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AT300" s="234" t="s">
        <v>139</v>
      </c>
      <c r="AU300" s="234" t="s">
        <v>78</v>
      </c>
      <c r="AV300" s="12" t="s">
        <v>124</v>
      </c>
      <c r="AW300" s="12" t="s">
        <v>32</v>
      </c>
      <c r="AX300" s="12" t="s">
        <v>74</v>
      </c>
      <c r="AY300" s="234" t="s">
        <v>116</v>
      </c>
    </row>
    <row r="301" s="1" customFormat="1" ht="16.5" customHeight="1">
      <c r="B301" s="37"/>
      <c r="C301" s="200" t="s">
        <v>478</v>
      </c>
      <c r="D301" s="200" t="s">
        <v>119</v>
      </c>
      <c r="E301" s="201" t="s">
        <v>479</v>
      </c>
      <c r="F301" s="202" t="s">
        <v>480</v>
      </c>
      <c r="G301" s="203" t="s">
        <v>319</v>
      </c>
      <c r="H301" s="204">
        <v>38.200000000000003</v>
      </c>
      <c r="I301" s="205"/>
      <c r="J301" s="206">
        <f>ROUND(I301*H301,2)</f>
        <v>0</v>
      </c>
      <c r="K301" s="202" t="s">
        <v>123</v>
      </c>
      <c r="L301" s="42"/>
      <c r="M301" s="207" t="s">
        <v>1</v>
      </c>
      <c r="N301" s="208" t="s">
        <v>40</v>
      </c>
      <c r="O301" s="78"/>
      <c r="P301" s="209">
        <f>O301*H301</f>
        <v>0</v>
      </c>
      <c r="Q301" s="209">
        <v>0.0043</v>
      </c>
      <c r="R301" s="209">
        <f>Q301*H301</f>
        <v>0.16426000000000002</v>
      </c>
      <c r="S301" s="209">
        <v>0</v>
      </c>
      <c r="T301" s="210">
        <f>S301*H301</f>
        <v>0</v>
      </c>
      <c r="AR301" s="16" t="s">
        <v>124</v>
      </c>
      <c r="AT301" s="16" t="s">
        <v>119</v>
      </c>
      <c r="AU301" s="16" t="s">
        <v>78</v>
      </c>
      <c r="AY301" s="16" t="s">
        <v>116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6" t="s">
        <v>74</v>
      </c>
      <c r="BK301" s="211">
        <f>ROUND(I301*H301,2)</f>
        <v>0</v>
      </c>
      <c r="BL301" s="16" t="s">
        <v>124</v>
      </c>
      <c r="BM301" s="16" t="s">
        <v>481</v>
      </c>
    </row>
    <row r="302" s="11" customFormat="1">
      <c r="B302" s="212"/>
      <c r="C302" s="213"/>
      <c r="D302" s="214" t="s">
        <v>139</v>
      </c>
      <c r="E302" s="215" t="s">
        <v>1</v>
      </c>
      <c r="F302" s="216" t="s">
        <v>482</v>
      </c>
      <c r="G302" s="213"/>
      <c r="H302" s="217">
        <v>38.200000000000003</v>
      </c>
      <c r="I302" s="218"/>
      <c r="J302" s="213"/>
      <c r="K302" s="213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139</v>
      </c>
      <c r="AU302" s="223" t="s">
        <v>78</v>
      </c>
      <c r="AV302" s="11" t="s">
        <v>78</v>
      </c>
      <c r="AW302" s="11" t="s">
        <v>32</v>
      </c>
      <c r="AX302" s="11" t="s">
        <v>69</v>
      </c>
      <c r="AY302" s="223" t="s">
        <v>116</v>
      </c>
    </row>
    <row r="303" s="12" customFormat="1">
      <c r="B303" s="224"/>
      <c r="C303" s="225"/>
      <c r="D303" s="214" t="s">
        <v>139</v>
      </c>
      <c r="E303" s="226" t="s">
        <v>1</v>
      </c>
      <c r="F303" s="227" t="s">
        <v>142</v>
      </c>
      <c r="G303" s="225"/>
      <c r="H303" s="228">
        <v>38.200000000000003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AT303" s="234" t="s">
        <v>139</v>
      </c>
      <c r="AU303" s="234" t="s">
        <v>78</v>
      </c>
      <c r="AV303" s="12" t="s">
        <v>124</v>
      </c>
      <c r="AW303" s="12" t="s">
        <v>32</v>
      </c>
      <c r="AX303" s="12" t="s">
        <v>74</v>
      </c>
      <c r="AY303" s="234" t="s">
        <v>116</v>
      </c>
    </row>
    <row r="304" s="1" customFormat="1" ht="16.5" customHeight="1">
      <c r="B304" s="37"/>
      <c r="C304" s="200" t="s">
        <v>483</v>
      </c>
      <c r="D304" s="200" t="s">
        <v>119</v>
      </c>
      <c r="E304" s="201" t="s">
        <v>484</v>
      </c>
      <c r="F304" s="202" t="s">
        <v>485</v>
      </c>
      <c r="G304" s="203" t="s">
        <v>122</v>
      </c>
      <c r="H304" s="204">
        <v>777.37400000000002</v>
      </c>
      <c r="I304" s="205"/>
      <c r="J304" s="206">
        <f>ROUND(I304*H304,2)</f>
        <v>0</v>
      </c>
      <c r="K304" s="202" t="s">
        <v>123</v>
      </c>
      <c r="L304" s="42"/>
      <c r="M304" s="207" t="s">
        <v>1</v>
      </c>
      <c r="N304" s="208" t="s">
        <v>40</v>
      </c>
      <c r="O304" s="78"/>
      <c r="P304" s="209">
        <f>O304*H304</f>
        <v>0</v>
      </c>
      <c r="Q304" s="209">
        <v>0.00046999999999999999</v>
      </c>
      <c r="R304" s="209">
        <f>Q304*H304</f>
        <v>0.36536577999999997</v>
      </c>
      <c r="S304" s="209">
        <v>0</v>
      </c>
      <c r="T304" s="210">
        <f>S304*H304</f>
        <v>0</v>
      </c>
      <c r="AR304" s="16" t="s">
        <v>124</v>
      </c>
      <c r="AT304" s="16" t="s">
        <v>119</v>
      </c>
      <c r="AU304" s="16" t="s">
        <v>78</v>
      </c>
      <c r="AY304" s="16" t="s">
        <v>116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6" t="s">
        <v>74</v>
      </c>
      <c r="BK304" s="211">
        <f>ROUND(I304*H304,2)</f>
        <v>0</v>
      </c>
      <c r="BL304" s="16" t="s">
        <v>124</v>
      </c>
      <c r="BM304" s="16" t="s">
        <v>486</v>
      </c>
    </row>
    <row r="305" s="13" customFormat="1">
      <c r="B305" s="235"/>
      <c r="C305" s="236"/>
      <c r="D305" s="214" t="s">
        <v>139</v>
      </c>
      <c r="E305" s="237" t="s">
        <v>1</v>
      </c>
      <c r="F305" s="238" t="s">
        <v>487</v>
      </c>
      <c r="G305" s="236"/>
      <c r="H305" s="237" t="s">
        <v>1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AT305" s="244" t="s">
        <v>139</v>
      </c>
      <c r="AU305" s="244" t="s">
        <v>78</v>
      </c>
      <c r="AV305" s="13" t="s">
        <v>74</v>
      </c>
      <c r="AW305" s="13" t="s">
        <v>32</v>
      </c>
      <c r="AX305" s="13" t="s">
        <v>69</v>
      </c>
      <c r="AY305" s="244" t="s">
        <v>116</v>
      </c>
    </row>
    <row r="306" s="11" customFormat="1">
      <c r="B306" s="212"/>
      <c r="C306" s="213"/>
      <c r="D306" s="214" t="s">
        <v>139</v>
      </c>
      <c r="E306" s="215" t="s">
        <v>1</v>
      </c>
      <c r="F306" s="216" t="s">
        <v>488</v>
      </c>
      <c r="G306" s="213"/>
      <c r="H306" s="217">
        <v>468.625</v>
      </c>
      <c r="I306" s="218"/>
      <c r="J306" s="213"/>
      <c r="K306" s="213"/>
      <c r="L306" s="219"/>
      <c r="M306" s="220"/>
      <c r="N306" s="221"/>
      <c r="O306" s="221"/>
      <c r="P306" s="221"/>
      <c r="Q306" s="221"/>
      <c r="R306" s="221"/>
      <c r="S306" s="221"/>
      <c r="T306" s="222"/>
      <c r="AT306" s="223" t="s">
        <v>139</v>
      </c>
      <c r="AU306" s="223" t="s">
        <v>78</v>
      </c>
      <c r="AV306" s="11" t="s">
        <v>78</v>
      </c>
      <c r="AW306" s="11" t="s">
        <v>32</v>
      </c>
      <c r="AX306" s="11" t="s">
        <v>69</v>
      </c>
      <c r="AY306" s="223" t="s">
        <v>116</v>
      </c>
    </row>
    <row r="307" s="11" customFormat="1">
      <c r="B307" s="212"/>
      <c r="C307" s="213"/>
      <c r="D307" s="214" t="s">
        <v>139</v>
      </c>
      <c r="E307" s="215" t="s">
        <v>1</v>
      </c>
      <c r="F307" s="216" t="s">
        <v>489</v>
      </c>
      <c r="G307" s="213"/>
      <c r="H307" s="217">
        <v>73.573999999999998</v>
      </c>
      <c r="I307" s="218"/>
      <c r="J307" s="213"/>
      <c r="K307" s="213"/>
      <c r="L307" s="219"/>
      <c r="M307" s="220"/>
      <c r="N307" s="221"/>
      <c r="O307" s="221"/>
      <c r="P307" s="221"/>
      <c r="Q307" s="221"/>
      <c r="R307" s="221"/>
      <c r="S307" s="221"/>
      <c r="T307" s="222"/>
      <c r="AT307" s="223" t="s">
        <v>139</v>
      </c>
      <c r="AU307" s="223" t="s">
        <v>78</v>
      </c>
      <c r="AV307" s="11" t="s">
        <v>78</v>
      </c>
      <c r="AW307" s="11" t="s">
        <v>32</v>
      </c>
      <c r="AX307" s="11" t="s">
        <v>69</v>
      </c>
      <c r="AY307" s="223" t="s">
        <v>116</v>
      </c>
    </row>
    <row r="308" s="13" customFormat="1">
      <c r="B308" s="235"/>
      <c r="C308" s="236"/>
      <c r="D308" s="214" t="s">
        <v>139</v>
      </c>
      <c r="E308" s="237" t="s">
        <v>1</v>
      </c>
      <c r="F308" s="238" t="s">
        <v>490</v>
      </c>
      <c r="G308" s="236"/>
      <c r="H308" s="237" t="s">
        <v>1</v>
      </c>
      <c r="I308" s="239"/>
      <c r="J308" s="236"/>
      <c r="K308" s="236"/>
      <c r="L308" s="240"/>
      <c r="M308" s="241"/>
      <c r="N308" s="242"/>
      <c r="O308" s="242"/>
      <c r="P308" s="242"/>
      <c r="Q308" s="242"/>
      <c r="R308" s="242"/>
      <c r="S308" s="242"/>
      <c r="T308" s="243"/>
      <c r="AT308" s="244" t="s">
        <v>139</v>
      </c>
      <c r="AU308" s="244" t="s">
        <v>78</v>
      </c>
      <c r="AV308" s="13" t="s">
        <v>74</v>
      </c>
      <c r="AW308" s="13" t="s">
        <v>32</v>
      </c>
      <c r="AX308" s="13" t="s">
        <v>69</v>
      </c>
      <c r="AY308" s="244" t="s">
        <v>116</v>
      </c>
    </row>
    <row r="309" s="11" customFormat="1">
      <c r="B309" s="212"/>
      <c r="C309" s="213"/>
      <c r="D309" s="214" t="s">
        <v>139</v>
      </c>
      <c r="E309" s="215" t="s">
        <v>1</v>
      </c>
      <c r="F309" s="216" t="s">
        <v>491</v>
      </c>
      <c r="G309" s="213"/>
      <c r="H309" s="217">
        <v>21.274999999999999</v>
      </c>
      <c r="I309" s="218"/>
      <c r="J309" s="213"/>
      <c r="K309" s="213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139</v>
      </c>
      <c r="AU309" s="223" t="s">
        <v>78</v>
      </c>
      <c r="AV309" s="11" t="s">
        <v>78</v>
      </c>
      <c r="AW309" s="11" t="s">
        <v>32</v>
      </c>
      <c r="AX309" s="11" t="s">
        <v>69</v>
      </c>
      <c r="AY309" s="223" t="s">
        <v>116</v>
      </c>
    </row>
    <row r="310" s="13" customFormat="1">
      <c r="B310" s="235"/>
      <c r="C310" s="236"/>
      <c r="D310" s="214" t="s">
        <v>139</v>
      </c>
      <c r="E310" s="237" t="s">
        <v>1</v>
      </c>
      <c r="F310" s="238" t="s">
        <v>492</v>
      </c>
      <c r="G310" s="236"/>
      <c r="H310" s="237" t="s">
        <v>1</v>
      </c>
      <c r="I310" s="239"/>
      <c r="J310" s="236"/>
      <c r="K310" s="236"/>
      <c r="L310" s="240"/>
      <c r="M310" s="241"/>
      <c r="N310" s="242"/>
      <c r="O310" s="242"/>
      <c r="P310" s="242"/>
      <c r="Q310" s="242"/>
      <c r="R310" s="242"/>
      <c r="S310" s="242"/>
      <c r="T310" s="243"/>
      <c r="AT310" s="244" t="s">
        <v>139</v>
      </c>
      <c r="AU310" s="244" t="s">
        <v>78</v>
      </c>
      <c r="AV310" s="13" t="s">
        <v>74</v>
      </c>
      <c r="AW310" s="13" t="s">
        <v>32</v>
      </c>
      <c r="AX310" s="13" t="s">
        <v>69</v>
      </c>
      <c r="AY310" s="244" t="s">
        <v>116</v>
      </c>
    </row>
    <row r="311" s="11" customFormat="1">
      <c r="B311" s="212"/>
      <c r="C311" s="213"/>
      <c r="D311" s="214" t="s">
        <v>139</v>
      </c>
      <c r="E311" s="215" t="s">
        <v>1</v>
      </c>
      <c r="F311" s="216" t="s">
        <v>493</v>
      </c>
      <c r="G311" s="213"/>
      <c r="H311" s="217">
        <v>213.90000000000001</v>
      </c>
      <c r="I311" s="218"/>
      <c r="J311" s="213"/>
      <c r="K311" s="213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139</v>
      </c>
      <c r="AU311" s="223" t="s">
        <v>78</v>
      </c>
      <c r="AV311" s="11" t="s">
        <v>78</v>
      </c>
      <c r="AW311" s="11" t="s">
        <v>32</v>
      </c>
      <c r="AX311" s="11" t="s">
        <v>69</v>
      </c>
      <c r="AY311" s="223" t="s">
        <v>116</v>
      </c>
    </row>
    <row r="312" s="12" customFormat="1">
      <c r="B312" s="224"/>
      <c r="C312" s="225"/>
      <c r="D312" s="214" t="s">
        <v>139</v>
      </c>
      <c r="E312" s="226" t="s">
        <v>1</v>
      </c>
      <c r="F312" s="227" t="s">
        <v>142</v>
      </c>
      <c r="G312" s="225"/>
      <c r="H312" s="228">
        <v>777.37400000000002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AT312" s="234" t="s">
        <v>139</v>
      </c>
      <c r="AU312" s="234" t="s">
        <v>78</v>
      </c>
      <c r="AV312" s="12" t="s">
        <v>124</v>
      </c>
      <c r="AW312" s="12" t="s">
        <v>32</v>
      </c>
      <c r="AX312" s="12" t="s">
        <v>74</v>
      </c>
      <c r="AY312" s="234" t="s">
        <v>116</v>
      </c>
    </row>
    <row r="313" s="1" customFormat="1" ht="16.5" customHeight="1">
      <c r="B313" s="37"/>
      <c r="C313" s="200" t="s">
        <v>494</v>
      </c>
      <c r="D313" s="200" t="s">
        <v>119</v>
      </c>
      <c r="E313" s="201" t="s">
        <v>495</v>
      </c>
      <c r="F313" s="202" t="s">
        <v>496</v>
      </c>
      <c r="G313" s="203" t="s">
        <v>122</v>
      </c>
      <c r="H313" s="204">
        <v>13.800000000000001</v>
      </c>
      <c r="I313" s="205"/>
      <c r="J313" s="206">
        <f>ROUND(I313*H313,2)</f>
        <v>0</v>
      </c>
      <c r="K313" s="202" t="s">
        <v>1</v>
      </c>
      <c r="L313" s="42"/>
      <c r="M313" s="207" t="s">
        <v>1</v>
      </c>
      <c r="N313" s="208" t="s">
        <v>40</v>
      </c>
      <c r="O313" s="78"/>
      <c r="P313" s="209">
        <f>O313*H313</f>
        <v>0</v>
      </c>
      <c r="Q313" s="209">
        <v>0.00036000000000000002</v>
      </c>
      <c r="R313" s="209">
        <f>Q313*H313</f>
        <v>0.0049680000000000002</v>
      </c>
      <c r="S313" s="209">
        <v>0</v>
      </c>
      <c r="T313" s="210">
        <f>S313*H313</f>
        <v>0</v>
      </c>
      <c r="AR313" s="16" t="s">
        <v>124</v>
      </c>
      <c r="AT313" s="16" t="s">
        <v>119</v>
      </c>
      <c r="AU313" s="16" t="s">
        <v>78</v>
      </c>
      <c r="AY313" s="16" t="s">
        <v>116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6" t="s">
        <v>74</v>
      </c>
      <c r="BK313" s="211">
        <f>ROUND(I313*H313,2)</f>
        <v>0</v>
      </c>
      <c r="BL313" s="16" t="s">
        <v>124</v>
      </c>
      <c r="BM313" s="16" t="s">
        <v>497</v>
      </c>
    </row>
    <row r="314" s="11" customFormat="1">
      <c r="B314" s="212"/>
      <c r="C314" s="213"/>
      <c r="D314" s="214" t="s">
        <v>139</v>
      </c>
      <c r="E314" s="215" t="s">
        <v>1</v>
      </c>
      <c r="F314" s="216" t="s">
        <v>498</v>
      </c>
      <c r="G314" s="213"/>
      <c r="H314" s="217">
        <v>13.800000000000001</v>
      </c>
      <c r="I314" s="218"/>
      <c r="J314" s="213"/>
      <c r="K314" s="213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139</v>
      </c>
      <c r="AU314" s="223" t="s">
        <v>78</v>
      </c>
      <c r="AV314" s="11" t="s">
        <v>78</v>
      </c>
      <c r="AW314" s="11" t="s">
        <v>32</v>
      </c>
      <c r="AX314" s="11" t="s">
        <v>69</v>
      </c>
      <c r="AY314" s="223" t="s">
        <v>116</v>
      </c>
    </row>
    <row r="315" s="12" customFormat="1">
      <c r="B315" s="224"/>
      <c r="C315" s="225"/>
      <c r="D315" s="214" t="s">
        <v>139</v>
      </c>
      <c r="E315" s="226" t="s">
        <v>1</v>
      </c>
      <c r="F315" s="227" t="s">
        <v>142</v>
      </c>
      <c r="G315" s="225"/>
      <c r="H315" s="228">
        <v>13.800000000000001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AT315" s="234" t="s">
        <v>139</v>
      </c>
      <c r="AU315" s="234" t="s">
        <v>78</v>
      </c>
      <c r="AV315" s="12" t="s">
        <v>124</v>
      </c>
      <c r="AW315" s="12" t="s">
        <v>32</v>
      </c>
      <c r="AX315" s="12" t="s">
        <v>74</v>
      </c>
      <c r="AY315" s="234" t="s">
        <v>116</v>
      </c>
    </row>
    <row r="316" s="1" customFormat="1" ht="16.5" customHeight="1">
      <c r="B316" s="37"/>
      <c r="C316" s="200" t="s">
        <v>499</v>
      </c>
      <c r="D316" s="200" t="s">
        <v>119</v>
      </c>
      <c r="E316" s="201" t="s">
        <v>500</v>
      </c>
      <c r="F316" s="202" t="s">
        <v>501</v>
      </c>
      <c r="G316" s="203" t="s">
        <v>319</v>
      </c>
      <c r="H316" s="204">
        <v>38.200000000000003</v>
      </c>
      <c r="I316" s="205"/>
      <c r="J316" s="206">
        <f>ROUND(I316*H316,2)</f>
        <v>0</v>
      </c>
      <c r="K316" s="202" t="s">
        <v>123</v>
      </c>
      <c r="L316" s="42"/>
      <c r="M316" s="207" t="s">
        <v>1</v>
      </c>
      <c r="N316" s="208" t="s">
        <v>40</v>
      </c>
      <c r="O316" s="78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AR316" s="16" t="s">
        <v>124</v>
      </c>
      <c r="AT316" s="16" t="s">
        <v>119</v>
      </c>
      <c r="AU316" s="16" t="s">
        <v>78</v>
      </c>
      <c r="AY316" s="16" t="s">
        <v>116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6" t="s">
        <v>74</v>
      </c>
      <c r="BK316" s="211">
        <f>ROUND(I316*H316,2)</f>
        <v>0</v>
      </c>
      <c r="BL316" s="16" t="s">
        <v>124</v>
      </c>
      <c r="BM316" s="16" t="s">
        <v>502</v>
      </c>
    </row>
    <row r="317" s="11" customFormat="1">
      <c r="B317" s="212"/>
      <c r="C317" s="213"/>
      <c r="D317" s="214" t="s">
        <v>139</v>
      </c>
      <c r="E317" s="215" t="s">
        <v>1</v>
      </c>
      <c r="F317" s="216" t="s">
        <v>482</v>
      </c>
      <c r="G317" s="213"/>
      <c r="H317" s="217">
        <v>38.200000000000003</v>
      </c>
      <c r="I317" s="218"/>
      <c r="J317" s="213"/>
      <c r="K317" s="213"/>
      <c r="L317" s="219"/>
      <c r="M317" s="220"/>
      <c r="N317" s="221"/>
      <c r="O317" s="221"/>
      <c r="P317" s="221"/>
      <c r="Q317" s="221"/>
      <c r="R317" s="221"/>
      <c r="S317" s="221"/>
      <c r="T317" s="222"/>
      <c r="AT317" s="223" t="s">
        <v>139</v>
      </c>
      <c r="AU317" s="223" t="s">
        <v>78</v>
      </c>
      <c r="AV317" s="11" t="s">
        <v>78</v>
      </c>
      <c r="AW317" s="11" t="s">
        <v>32</v>
      </c>
      <c r="AX317" s="11" t="s">
        <v>69</v>
      </c>
      <c r="AY317" s="223" t="s">
        <v>116</v>
      </c>
    </row>
    <row r="318" s="12" customFormat="1">
      <c r="B318" s="224"/>
      <c r="C318" s="225"/>
      <c r="D318" s="214" t="s">
        <v>139</v>
      </c>
      <c r="E318" s="226" t="s">
        <v>1</v>
      </c>
      <c r="F318" s="227" t="s">
        <v>142</v>
      </c>
      <c r="G318" s="225"/>
      <c r="H318" s="228">
        <v>38.200000000000003</v>
      </c>
      <c r="I318" s="229"/>
      <c r="J318" s="225"/>
      <c r="K318" s="225"/>
      <c r="L318" s="230"/>
      <c r="M318" s="231"/>
      <c r="N318" s="232"/>
      <c r="O318" s="232"/>
      <c r="P318" s="232"/>
      <c r="Q318" s="232"/>
      <c r="R318" s="232"/>
      <c r="S318" s="232"/>
      <c r="T318" s="233"/>
      <c r="AT318" s="234" t="s">
        <v>139</v>
      </c>
      <c r="AU318" s="234" t="s">
        <v>78</v>
      </c>
      <c r="AV318" s="12" t="s">
        <v>124</v>
      </c>
      <c r="AW318" s="12" t="s">
        <v>32</v>
      </c>
      <c r="AX318" s="12" t="s">
        <v>74</v>
      </c>
      <c r="AY318" s="234" t="s">
        <v>116</v>
      </c>
    </row>
    <row r="319" s="1" customFormat="1" ht="16.5" customHeight="1">
      <c r="B319" s="37"/>
      <c r="C319" s="200" t="s">
        <v>503</v>
      </c>
      <c r="D319" s="200" t="s">
        <v>119</v>
      </c>
      <c r="E319" s="201" t="s">
        <v>504</v>
      </c>
      <c r="F319" s="202" t="s">
        <v>505</v>
      </c>
      <c r="G319" s="203" t="s">
        <v>319</v>
      </c>
      <c r="H319" s="204">
        <v>30</v>
      </c>
      <c r="I319" s="205"/>
      <c r="J319" s="206">
        <f>ROUND(I319*H319,2)</f>
        <v>0</v>
      </c>
      <c r="K319" s="202" t="s">
        <v>123</v>
      </c>
      <c r="L319" s="42"/>
      <c r="M319" s="207" t="s">
        <v>1</v>
      </c>
      <c r="N319" s="208" t="s">
        <v>40</v>
      </c>
      <c r="O319" s="78"/>
      <c r="P319" s="209">
        <f>O319*H319</f>
        <v>0</v>
      </c>
      <c r="Q319" s="209">
        <v>0.16370999999999999</v>
      </c>
      <c r="R319" s="209">
        <f>Q319*H319</f>
        <v>4.9112999999999998</v>
      </c>
      <c r="S319" s="209">
        <v>0</v>
      </c>
      <c r="T319" s="210">
        <f>S319*H319</f>
        <v>0</v>
      </c>
      <c r="AR319" s="16" t="s">
        <v>124</v>
      </c>
      <c r="AT319" s="16" t="s">
        <v>119</v>
      </c>
      <c r="AU319" s="16" t="s">
        <v>78</v>
      </c>
      <c r="AY319" s="16" t="s">
        <v>116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6" t="s">
        <v>74</v>
      </c>
      <c r="BK319" s="211">
        <f>ROUND(I319*H319,2)</f>
        <v>0</v>
      </c>
      <c r="BL319" s="16" t="s">
        <v>124</v>
      </c>
      <c r="BM319" s="16" t="s">
        <v>506</v>
      </c>
    </row>
    <row r="320" s="1" customFormat="1" ht="16.5" customHeight="1">
      <c r="B320" s="37"/>
      <c r="C320" s="256" t="s">
        <v>507</v>
      </c>
      <c r="D320" s="256" t="s">
        <v>247</v>
      </c>
      <c r="E320" s="257" t="s">
        <v>508</v>
      </c>
      <c r="F320" s="258" t="s">
        <v>509</v>
      </c>
      <c r="G320" s="259" t="s">
        <v>133</v>
      </c>
      <c r="H320" s="260">
        <v>121.2</v>
      </c>
      <c r="I320" s="261"/>
      <c r="J320" s="262">
        <f>ROUND(I320*H320,2)</f>
        <v>0</v>
      </c>
      <c r="K320" s="258" t="s">
        <v>1</v>
      </c>
      <c r="L320" s="263"/>
      <c r="M320" s="264" t="s">
        <v>1</v>
      </c>
      <c r="N320" s="265" t="s">
        <v>40</v>
      </c>
      <c r="O320" s="78"/>
      <c r="P320" s="209">
        <f>O320*H320</f>
        <v>0</v>
      </c>
      <c r="Q320" s="209">
        <v>0.045999999999999999</v>
      </c>
      <c r="R320" s="209">
        <f>Q320*H320</f>
        <v>5.5751999999999997</v>
      </c>
      <c r="S320" s="209">
        <v>0</v>
      </c>
      <c r="T320" s="210">
        <f>S320*H320</f>
        <v>0</v>
      </c>
      <c r="AR320" s="16" t="s">
        <v>250</v>
      </c>
      <c r="AT320" s="16" t="s">
        <v>247</v>
      </c>
      <c r="AU320" s="16" t="s">
        <v>78</v>
      </c>
      <c r="AY320" s="16" t="s">
        <v>116</v>
      </c>
      <c r="BE320" s="211">
        <f>IF(N320="základní",J320,0)</f>
        <v>0</v>
      </c>
      <c r="BF320" s="211">
        <f>IF(N320="snížená",J320,0)</f>
        <v>0</v>
      </c>
      <c r="BG320" s="211">
        <f>IF(N320="zákl. přenesená",J320,0)</f>
        <v>0</v>
      </c>
      <c r="BH320" s="211">
        <f>IF(N320="sníž. přenesená",J320,0)</f>
        <v>0</v>
      </c>
      <c r="BI320" s="211">
        <f>IF(N320="nulová",J320,0)</f>
        <v>0</v>
      </c>
      <c r="BJ320" s="16" t="s">
        <v>74</v>
      </c>
      <c r="BK320" s="211">
        <f>ROUND(I320*H320,2)</f>
        <v>0</v>
      </c>
      <c r="BL320" s="16" t="s">
        <v>124</v>
      </c>
      <c r="BM320" s="16" t="s">
        <v>510</v>
      </c>
    </row>
    <row r="321" s="11" customFormat="1">
      <c r="B321" s="212"/>
      <c r="C321" s="213"/>
      <c r="D321" s="214" t="s">
        <v>139</v>
      </c>
      <c r="E321" s="215" t="s">
        <v>1</v>
      </c>
      <c r="F321" s="216" t="s">
        <v>511</v>
      </c>
      <c r="G321" s="213"/>
      <c r="H321" s="217">
        <v>121.2</v>
      </c>
      <c r="I321" s="218"/>
      <c r="J321" s="213"/>
      <c r="K321" s="213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139</v>
      </c>
      <c r="AU321" s="223" t="s">
        <v>78</v>
      </c>
      <c r="AV321" s="11" t="s">
        <v>78</v>
      </c>
      <c r="AW321" s="11" t="s">
        <v>32</v>
      </c>
      <c r="AX321" s="11" t="s">
        <v>74</v>
      </c>
      <c r="AY321" s="223" t="s">
        <v>116</v>
      </c>
    </row>
    <row r="322" s="1" customFormat="1" ht="16.5" customHeight="1">
      <c r="B322" s="37"/>
      <c r="C322" s="200" t="s">
        <v>512</v>
      </c>
      <c r="D322" s="200" t="s">
        <v>119</v>
      </c>
      <c r="E322" s="201" t="s">
        <v>513</v>
      </c>
      <c r="F322" s="202" t="s">
        <v>514</v>
      </c>
      <c r="G322" s="203" t="s">
        <v>122</v>
      </c>
      <c r="H322" s="204">
        <v>90</v>
      </c>
      <c r="I322" s="205"/>
      <c r="J322" s="206">
        <f>ROUND(I322*H322,2)</f>
        <v>0</v>
      </c>
      <c r="K322" s="202" t="s">
        <v>123</v>
      </c>
      <c r="L322" s="42"/>
      <c r="M322" s="207" t="s">
        <v>1</v>
      </c>
      <c r="N322" s="208" t="s">
        <v>40</v>
      </c>
      <c r="O322" s="78"/>
      <c r="P322" s="209">
        <f>O322*H322</f>
        <v>0</v>
      </c>
      <c r="Q322" s="209">
        <v>0.02681</v>
      </c>
      <c r="R322" s="209">
        <f>Q322*H322</f>
        <v>2.4129</v>
      </c>
      <c r="S322" s="209">
        <v>0</v>
      </c>
      <c r="T322" s="210">
        <f>S322*H322</f>
        <v>0</v>
      </c>
      <c r="AR322" s="16" t="s">
        <v>124</v>
      </c>
      <c r="AT322" s="16" t="s">
        <v>119</v>
      </c>
      <c r="AU322" s="16" t="s">
        <v>78</v>
      </c>
      <c r="AY322" s="16" t="s">
        <v>116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6" t="s">
        <v>74</v>
      </c>
      <c r="BK322" s="211">
        <f>ROUND(I322*H322,2)</f>
        <v>0</v>
      </c>
      <c r="BL322" s="16" t="s">
        <v>124</v>
      </c>
      <c r="BM322" s="16" t="s">
        <v>515</v>
      </c>
    </row>
    <row r="323" s="11" customFormat="1">
      <c r="B323" s="212"/>
      <c r="C323" s="213"/>
      <c r="D323" s="214" t="s">
        <v>139</v>
      </c>
      <c r="E323" s="215" t="s">
        <v>1</v>
      </c>
      <c r="F323" s="216" t="s">
        <v>516</v>
      </c>
      <c r="G323" s="213"/>
      <c r="H323" s="217">
        <v>90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139</v>
      </c>
      <c r="AU323" s="223" t="s">
        <v>78</v>
      </c>
      <c r="AV323" s="11" t="s">
        <v>78</v>
      </c>
      <c r="AW323" s="11" t="s">
        <v>32</v>
      </c>
      <c r="AX323" s="11" t="s">
        <v>69</v>
      </c>
      <c r="AY323" s="223" t="s">
        <v>116</v>
      </c>
    </row>
    <row r="324" s="12" customFormat="1">
      <c r="B324" s="224"/>
      <c r="C324" s="225"/>
      <c r="D324" s="214" t="s">
        <v>139</v>
      </c>
      <c r="E324" s="226" t="s">
        <v>1</v>
      </c>
      <c r="F324" s="227" t="s">
        <v>142</v>
      </c>
      <c r="G324" s="225"/>
      <c r="H324" s="228">
        <v>90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139</v>
      </c>
      <c r="AU324" s="234" t="s">
        <v>78</v>
      </c>
      <c r="AV324" s="12" t="s">
        <v>124</v>
      </c>
      <c r="AW324" s="12" t="s">
        <v>32</v>
      </c>
      <c r="AX324" s="12" t="s">
        <v>74</v>
      </c>
      <c r="AY324" s="234" t="s">
        <v>116</v>
      </c>
    </row>
    <row r="325" s="1" customFormat="1" ht="16.5" customHeight="1">
      <c r="B325" s="37"/>
      <c r="C325" s="200" t="s">
        <v>517</v>
      </c>
      <c r="D325" s="200" t="s">
        <v>119</v>
      </c>
      <c r="E325" s="201" t="s">
        <v>518</v>
      </c>
      <c r="F325" s="202" t="s">
        <v>519</v>
      </c>
      <c r="G325" s="203" t="s">
        <v>122</v>
      </c>
      <c r="H325" s="204">
        <v>61.5</v>
      </c>
      <c r="I325" s="205"/>
      <c r="J325" s="206">
        <f>ROUND(I325*H325,2)</f>
        <v>0</v>
      </c>
      <c r="K325" s="202" t="s">
        <v>123</v>
      </c>
      <c r="L325" s="42"/>
      <c r="M325" s="207" t="s">
        <v>1</v>
      </c>
      <c r="N325" s="208" t="s">
        <v>40</v>
      </c>
      <c r="O325" s="78"/>
      <c r="P325" s="209">
        <f>O325*H325</f>
        <v>0</v>
      </c>
      <c r="Q325" s="209">
        <v>0</v>
      </c>
      <c r="R325" s="209">
        <f>Q325*H325</f>
        <v>0</v>
      </c>
      <c r="S325" s="209">
        <v>0.02</v>
      </c>
      <c r="T325" s="210">
        <f>S325*H325</f>
        <v>1.23</v>
      </c>
      <c r="AR325" s="16" t="s">
        <v>124</v>
      </c>
      <c r="AT325" s="16" t="s">
        <v>119</v>
      </c>
      <c r="AU325" s="16" t="s">
        <v>78</v>
      </c>
      <c r="AY325" s="16" t="s">
        <v>116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6" t="s">
        <v>74</v>
      </c>
      <c r="BK325" s="211">
        <f>ROUND(I325*H325,2)</f>
        <v>0</v>
      </c>
      <c r="BL325" s="16" t="s">
        <v>124</v>
      </c>
      <c r="BM325" s="16" t="s">
        <v>520</v>
      </c>
    </row>
    <row r="326" s="11" customFormat="1">
      <c r="B326" s="212"/>
      <c r="C326" s="213"/>
      <c r="D326" s="214" t="s">
        <v>139</v>
      </c>
      <c r="E326" s="215" t="s">
        <v>1</v>
      </c>
      <c r="F326" s="216" t="s">
        <v>364</v>
      </c>
      <c r="G326" s="213"/>
      <c r="H326" s="217">
        <v>61.5</v>
      </c>
      <c r="I326" s="218"/>
      <c r="J326" s="213"/>
      <c r="K326" s="213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139</v>
      </c>
      <c r="AU326" s="223" t="s">
        <v>78</v>
      </c>
      <c r="AV326" s="11" t="s">
        <v>78</v>
      </c>
      <c r="AW326" s="11" t="s">
        <v>32</v>
      </c>
      <c r="AX326" s="11" t="s">
        <v>74</v>
      </c>
      <c r="AY326" s="223" t="s">
        <v>116</v>
      </c>
    </row>
    <row r="327" s="1" customFormat="1" ht="16.5" customHeight="1">
      <c r="B327" s="37"/>
      <c r="C327" s="200" t="s">
        <v>521</v>
      </c>
      <c r="D327" s="200" t="s">
        <v>119</v>
      </c>
      <c r="E327" s="201" t="s">
        <v>522</v>
      </c>
      <c r="F327" s="202" t="s">
        <v>523</v>
      </c>
      <c r="G327" s="203" t="s">
        <v>319</v>
      </c>
      <c r="H327" s="204">
        <v>90</v>
      </c>
      <c r="I327" s="205"/>
      <c r="J327" s="206">
        <f>ROUND(I327*H327,2)</f>
        <v>0</v>
      </c>
      <c r="K327" s="202" t="s">
        <v>123</v>
      </c>
      <c r="L327" s="42"/>
      <c r="M327" s="207" t="s">
        <v>1</v>
      </c>
      <c r="N327" s="208" t="s">
        <v>40</v>
      </c>
      <c r="O327" s="78"/>
      <c r="P327" s="209">
        <f>O327*H327</f>
        <v>0</v>
      </c>
      <c r="Q327" s="209">
        <v>0</v>
      </c>
      <c r="R327" s="209">
        <f>Q327*H327</f>
        <v>0</v>
      </c>
      <c r="S327" s="209">
        <v>0.00198</v>
      </c>
      <c r="T327" s="210">
        <f>S327*H327</f>
        <v>0.1782</v>
      </c>
      <c r="AR327" s="16" t="s">
        <v>124</v>
      </c>
      <c r="AT327" s="16" t="s">
        <v>119</v>
      </c>
      <c r="AU327" s="16" t="s">
        <v>78</v>
      </c>
      <c r="AY327" s="16" t="s">
        <v>116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6" t="s">
        <v>74</v>
      </c>
      <c r="BK327" s="211">
        <f>ROUND(I327*H327,2)</f>
        <v>0</v>
      </c>
      <c r="BL327" s="16" t="s">
        <v>124</v>
      </c>
      <c r="BM327" s="16" t="s">
        <v>524</v>
      </c>
    </row>
    <row r="328" s="1" customFormat="1" ht="16.5" customHeight="1">
      <c r="B328" s="37"/>
      <c r="C328" s="200" t="s">
        <v>525</v>
      </c>
      <c r="D328" s="200" t="s">
        <v>119</v>
      </c>
      <c r="E328" s="201" t="s">
        <v>526</v>
      </c>
      <c r="F328" s="202" t="s">
        <v>527</v>
      </c>
      <c r="G328" s="203" t="s">
        <v>133</v>
      </c>
      <c r="H328" s="204">
        <v>1</v>
      </c>
      <c r="I328" s="205"/>
      <c r="J328" s="206">
        <f>ROUND(I328*H328,2)</f>
        <v>0</v>
      </c>
      <c r="K328" s="202" t="s">
        <v>123</v>
      </c>
      <c r="L328" s="42"/>
      <c r="M328" s="207" t="s">
        <v>1</v>
      </c>
      <c r="N328" s="208" t="s">
        <v>40</v>
      </c>
      <c r="O328" s="78"/>
      <c r="P328" s="209">
        <f>O328*H328</f>
        <v>0</v>
      </c>
      <c r="Q328" s="209">
        <v>0</v>
      </c>
      <c r="R328" s="209">
        <f>Q328*H328</f>
        <v>0</v>
      </c>
      <c r="S328" s="209">
        <v>0.192</v>
      </c>
      <c r="T328" s="210">
        <f>S328*H328</f>
        <v>0.192</v>
      </c>
      <c r="AR328" s="16" t="s">
        <v>124</v>
      </c>
      <c r="AT328" s="16" t="s">
        <v>119</v>
      </c>
      <c r="AU328" s="16" t="s">
        <v>78</v>
      </c>
      <c r="AY328" s="16" t="s">
        <v>116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6" t="s">
        <v>74</v>
      </c>
      <c r="BK328" s="211">
        <f>ROUND(I328*H328,2)</f>
        <v>0</v>
      </c>
      <c r="BL328" s="16" t="s">
        <v>124</v>
      </c>
      <c r="BM328" s="16" t="s">
        <v>528</v>
      </c>
    </row>
    <row r="329" s="1" customFormat="1" ht="16.5" customHeight="1">
      <c r="B329" s="37"/>
      <c r="C329" s="200" t="s">
        <v>529</v>
      </c>
      <c r="D329" s="200" t="s">
        <v>119</v>
      </c>
      <c r="E329" s="201" t="s">
        <v>530</v>
      </c>
      <c r="F329" s="202" t="s">
        <v>531</v>
      </c>
      <c r="G329" s="203" t="s">
        <v>160</v>
      </c>
      <c r="H329" s="204">
        <v>50</v>
      </c>
      <c r="I329" s="205"/>
      <c r="J329" s="206">
        <f>ROUND(I329*H329,2)</f>
        <v>0</v>
      </c>
      <c r="K329" s="202" t="s">
        <v>123</v>
      </c>
      <c r="L329" s="42"/>
      <c r="M329" s="207" t="s">
        <v>1</v>
      </c>
      <c r="N329" s="208" t="s">
        <v>40</v>
      </c>
      <c r="O329" s="78"/>
      <c r="P329" s="209">
        <f>O329*H329</f>
        <v>0</v>
      </c>
      <c r="Q329" s="209">
        <v>0</v>
      </c>
      <c r="R329" s="209">
        <f>Q329*H329</f>
        <v>0</v>
      </c>
      <c r="S329" s="209">
        <v>0.222</v>
      </c>
      <c r="T329" s="210">
        <f>S329*H329</f>
        <v>11.1</v>
      </c>
      <c r="AR329" s="16" t="s">
        <v>124</v>
      </c>
      <c r="AT329" s="16" t="s">
        <v>119</v>
      </c>
      <c r="AU329" s="16" t="s">
        <v>78</v>
      </c>
      <c r="AY329" s="16" t="s">
        <v>116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6" t="s">
        <v>74</v>
      </c>
      <c r="BK329" s="211">
        <f>ROUND(I329*H329,2)</f>
        <v>0</v>
      </c>
      <c r="BL329" s="16" t="s">
        <v>124</v>
      </c>
      <c r="BM329" s="16" t="s">
        <v>532</v>
      </c>
    </row>
    <row r="330" s="10" customFormat="1" ht="22.8" customHeight="1">
      <c r="B330" s="184"/>
      <c r="C330" s="185"/>
      <c r="D330" s="186" t="s">
        <v>68</v>
      </c>
      <c r="E330" s="198" t="s">
        <v>533</v>
      </c>
      <c r="F330" s="198" t="s">
        <v>534</v>
      </c>
      <c r="G330" s="185"/>
      <c r="H330" s="185"/>
      <c r="I330" s="188"/>
      <c r="J330" s="199">
        <f>BK330</f>
        <v>0</v>
      </c>
      <c r="K330" s="185"/>
      <c r="L330" s="190"/>
      <c r="M330" s="191"/>
      <c r="N330" s="192"/>
      <c r="O330" s="192"/>
      <c r="P330" s="193">
        <f>SUM(P331:P342)</f>
        <v>0</v>
      </c>
      <c r="Q330" s="192"/>
      <c r="R330" s="193">
        <f>SUM(R331:R342)</f>
        <v>0</v>
      </c>
      <c r="S330" s="192"/>
      <c r="T330" s="194">
        <f>SUM(T331:T342)</f>
        <v>0</v>
      </c>
      <c r="AR330" s="195" t="s">
        <v>74</v>
      </c>
      <c r="AT330" s="196" t="s">
        <v>68</v>
      </c>
      <c r="AU330" s="196" t="s">
        <v>74</v>
      </c>
      <c r="AY330" s="195" t="s">
        <v>116</v>
      </c>
      <c r="BK330" s="197">
        <f>SUM(BK331:BK342)</f>
        <v>0</v>
      </c>
    </row>
    <row r="331" s="1" customFormat="1" ht="16.5" customHeight="1">
      <c r="B331" s="37"/>
      <c r="C331" s="200" t="s">
        <v>535</v>
      </c>
      <c r="D331" s="200" t="s">
        <v>119</v>
      </c>
      <c r="E331" s="201" t="s">
        <v>536</v>
      </c>
      <c r="F331" s="202" t="s">
        <v>537</v>
      </c>
      <c r="G331" s="203" t="s">
        <v>235</v>
      </c>
      <c r="H331" s="204">
        <v>124.794</v>
      </c>
      <c r="I331" s="205"/>
      <c r="J331" s="206">
        <f>ROUND(I331*H331,2)</f>
        <v>0</v>
      </c>
      <c r="K331" s="202" t="s">
        <v>123</v>
      </c>
      <c r="L331" s="42"/>
      <c r="M331" s="207" t="s">
        <v>1</v>
      </c>
      <c r="N331" s="208" t="s">
        <v>40</v>
      </c>
      <c r="O331" s="78"/>
      <c r="P331" s="209">
        <f>O331*H331</f>
        <v>0</v>
      </c>
      <c r="Q331" s="209">
        <v>0</v>
      </c>
      <c r="R331" s="209">
        <f>Q331*H331</f>
        <v>0</v>
      </c>
      <c r="S331" s="209">
        <v>0</v>
      </c>
      <c r="T331" s="210">
        <f>S331*H331</f>
        <v>0</v>
      </c>
      <c r="AR331" s="16" t="s">
        <v>124</v>
      </c>
      <c r="AT331" s="16" t="s">
        <v>119</v>
      </c>
      <c r="AU331" s="16" t="s">
        <v>78</v>
      </c>
      <c r="AY331" s="16" t="s">
        <v>116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6" t="s">
        <v>74</v>
      </c>
      <c r="BK331" s="211">
        <f>ROUND(I331*H331,2)</f>
        <v>0</v>
      </c>
      <c r="BL331" s="16" t="s">
        <v>124</v>
      </c>
      <c r="BM331" s="16" t="s">
        <v>538</v>
      </c>
    </row>
    <row r="332" s="11" customFormat="1">
      <c r="B332" s="212"/>
      <c r="C332" s="213"/>
      <c r="D332" s="214" t="s">
        <v>139</v>
      </c>
      <c r="E332" s="215" t="s">
        <v>1</v>
      </c>
      <c r="F332" s="216" t="s">
        <v>539</v>
      </c>
      <c r="G332" s="213"/>
      <c r="H332" s="217">
        <v>348.74900000000002</v>
      </c>
      <c r="I332" s="218"/>
      <c r="J332" s="213"/>
      <c r="K332" s="213"/>
      <c r="L332" s="219"/>
      <c r="M332" s="220"/>
      <c r="N332" s="221"/>
      <c r="O332" s="221"/>
      <c r="P332" s="221"/>
      <c r="Q332" s="221"/>
      <c r="R332" s="221"/>
      <c r="S332" s="221"/>
      <c r="T332" s="222"/>
      <c r="AT332" s="223" t="s">
        <v>139</v>
      </c>
      <c r="AU332" s="223" t="s">
        <v>78</v>
      </c>
      <c r="AV332" s="11" t="s">
        <v>78</v>
      </c>
      <c r="AW332" s="11" t="s">
        <v>32</v>
      </c>
      <c r="AX332" s="11" t="s">
        <v>69</v>
      </c>
      <c r="AY332" s="223" t="s">
        <v>116</v>
      </c>
    </row>
    <row r="333" s="11" customFormat="1">
      <c r="B333" s="212"/>
      <c r="C333" s="213"/>
      <c r="D333" s="214" t="s">
        <v>139</v>
      </c>
      <c r="E333" s="215" t="s">
        <v>1</v>
      </c>
      <c r="F333" s="216" t="s">
        <v>540</v>
      </c>
      <c r="G333" s="213"/>
      <c r="H333" s="217">
        <v>-223.95500000000001</v>
      </c>
      <c r="I333" s="218"/>
      <c r="J333" s="213"/>
      <c r="K333" s="213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139</v>
      </c>
      <c r="AU333" s="223" t="s">
        <v>78</v>
      </c>
      <c r="AV333" s="11" t="s">
        <v>78</v>
      </c>
      <c r="AW333" s="11" t="s">
        <v>32</v>
      </c>
      <c r="AX333" s="11" t="s">
        <v>69</v>
      </c>
      <c r="AY333" s="223" t="s">
        <v>116</v>
      </c>
    </row>
    <row r="334" s="12" customFormat="1">
      <c r="B334" s="224"/>
      <c r="C334" s="225"/>
      <c r="D334" s="214" t="s">
        <v>139</v>
      </c>
      <c r="E334" s="226" t="s">
        <v>1</v>
      </c>
      <c r="F334" s="227" t="s">
        <v>142</v>
      </c>
      <c r="G334" s="225"/>
      <c r="H334" s="228">
        <v>124.794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AT334" s="234" t="s">
        <v>139</v>
      </c>
      <c r="AU334" s="234" t="s">
        <v>78</v>
      </c>
      <c r="AV334" s="12" t="s">
        <v>124</v>
      </c>
      <c r="AW334" s="12" t="s">
        <v>32</v>
      </c>
      <c r="AX334" s="12" t="s">
        <v>74</v>
      </c>
      <c r="AY334" s="234" t="s">
        <v>116</v>
      </c>
    </row>
    <row r="335" s="1" customFormat="1" ht="16.5" customHeight="1">
      <c r="B335" s="37"/>
      <c r="C335" s="200" t="s">
        <v>541</v>
      </c>
      <c r="D335" s="200" t="s">
        <v>119</v>
      </c>
      <c r="E335" s="201" t="s">
        <v>542</v>
      </c>
      <c r="F335" s="202" t="s">
        <v>543</v>
      </c>
      <c r="G335" s="203" t="s">
        <v>235</v>
      </c>
      <c r="H335" s="204">
        <v>1747.116</v>
      </c>
      <c r="I335" s="205"/>
      <c r="J335" s="206">
        <f>ROUND(I335*H335,2)</f>
        <v>0</v>
      </c>
      <c r="K335" s="202" t="s">
        <v>123</v>
      </c>
      <c r="L335" s="42"/>
      <c r="M335" s="207" t="s">
        <v>1</v>
      </c>
      <c r="N335" s="208" t="s">
        <v>40</v>
      </c>
      <c r="O335" s="78"/>
      <c r="P335" s="209">
        <f>O335*H335</f>
        <v>0</v>
      </c>
      <c r="Q335" s="209">
        <v>0</v>
      </c>
      <c r="R335" s="209">
        <f>Q335*H335</f>
        <v>0</v>
      </c>
      <c r="S335" s="209">
        <v>0</v>
      </c>
      <c r="T335" s="210">
        <f>S335*H335</f>
        <v>0</v>
      </c>
      <c r="AR335" s="16" t="s">
        <v>124</v>
      </c>
      <c r="AT335" s="16" t="s">
        <v>119</v>
      </c>
      <c r="AU335" s="16" t="s">
        <v>78</v>
      </c>
      <c r="AY335" s="16" t="s">
        <v>116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6" t="s">
        <v>74</v>
      </c>
      <c r="BK335" s="211">
        <f>ROUND(I335*H335,2)</f>
        <v>0</v>
      </c>
      <c r="BL335" s="16" t="s">
        <v>124</v>
      </c>
      <c r="BM335" s="16" t="s">
        <v>544</v>
      </c>
    </row>
    <row r="336" s="11" customFormat="1">
      <c r="B336" s="212"/>
      <c r="C336" s="213"/>
      <c r="D336" s="214" t="s">
        <v>139</v>
      </c>
      <c r="E336" s="215" t="s">
        <v>1</v>
      </c>
      <c r="F336" s="216" t="s">
        <v>545</v>
      </c>
      <c r="G336" s="213"/>
      <c r="H336" s="217">
        <v>1747.116</v>
      </c>
      <c r="I336" s="218"/>
      <c r="J336" s="213"/>
      <c r="K336" s="213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139</v>
      </c>
      <c r="AU336" s="223" t="s">
        <v>78</v>
      </c>
      <c r="AV336" s="11" t="s">
        <v>78</v>
      </c>
      <c r="AW336" s="11" t="s">
        <v>32</v>
      </c>
      <c r="AX336" s="11" t="s">
        <v>69</v>
      </c>
      <c r="AY336" s="223" t="s">
        <v>116</v>
      </c>
    </row>
    <row r="337" s="12" customFormat="1">
      <c r="B337" s="224"/>
      <c r="C337" s="225"/>
      <c r="D337" s="214" t="s">
        <v>139</v>
      </c>
      <c r="E337" s="226" t="s">
        <v>1</v>
      </c>
      <c r="F337" s="227" t="s">
        <v>142</v>
      </c>
      <c r="G337" s="225"/>
      <c r="H337" s="228">
        <v>1747.116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AT337" s="234" t="s">
        <v>139</v>
      </c>
      <c r="AU337" s="234" t="s">
        <v>78</v>
      </c>
      <c r="AV337" s="12" t="s">
        <v>124</v>
      </c>
      <c r="AW337" s="12" t="s">
        <v>32</v>
      </c>
      <c r="AX337" s="12" t="s">
        <v>74</v>
      </c>
      <c r="AY337" s="234" t="s">
        <v>116</v>
      </c>
    </row>
    <row r="338" s="1" customFormat="1" ht="16.5" customHeight="1">
      <c r="B338" s="37"/>
      <c r="C338" s="200" t="s">
        <v>546</v>
      </c>
      <c r="D338" s="200" t="s">
        <v>119</v>
      </c>
      <c r="E338" s="201" t="s">
        <v>547</v>
      </c>
      <c r="F338" s="202" t="s">
        <v>548</v>
      </c>
      <c r="G338" s="203" t="s">
        <v>235</v>
      </c>
      <c r="H338" s="204">
        <v>348.74900000000002</v>
      </c>
      <c r="I338" s="205"/>
      <c r="J338" s="206">
        <f>ROUND(I338*H338,2)</f>
        <v>0</v>
      </c>
      <c r="K338" s="202" t="s">
        <v>123</v>
      </c>
      <c r="L338" s="42"/>
      <c r="M338" s="207" t="s">
        <v>1</v>
      </c>
      <c r="N338" s="208" t="s">
        <v>40</v>
      </c>
      <c r="O338" s="78"/>
      <c r="P338" s="209">
        <f>O338*H338</f>
        <v>0</v>
      </c>
      <c r="Q338" s="209">
        <v>0</v>
      </c>
      <c r="R338" s="209">
        <f>Q338*H338</f>
        <v>0</v>
      </c>
      <c r="S338" s="209">
        <v>0</v>
      </c>
      <c r="T338" s="210">
        <f>S338*H338</f>
        <v>0</v>
      </c>
      <c r="AR338" s="16" t="s">
        <v>124</v>
      </c>
      <c r="AT338" s="16" t="s">
        <v>119</v>
      </c>
      <c r="AU338" s="16" t="s">
        <v>78</v>
      </c>
      <c r="AY338" s="16" t="s">
        <v>116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6" t="s">
        <v>74</v>
      </c>
      <c r="BK338" s="211">
        <f>ROUND(I338*H338,2)</f>
        <v>0</v>
      </c>
      <c r="BL338" s="16" t="s">
        <v>124</v>
      </c>
      <c r="BM338" s="16" t="s">
        <v>549</v>
      </c>
    </row>
    <row r="339" s="1" customFormat="1" ht="16.5" customHeight="1">
      <c r="B339" s="37"/>
      <c r="C339" s="200" t="s">
        <v>550</v>
      </c>
      <c r="D339" s="200" t="s">
        <v>119</v>
      </c>
      <c r="E339" s="201" t="s">
        <v>551</v>
      </c>
      <c r="F339" s="202" t="s">
        <v>552</v>
      </c>
      <c r="G339" s="203" t="s">
        <v>235</v>
      </c>
      <c r="H339" s="204">
        <v>15.744</v>
      </c>
      <c r="I339" s="205"/>
      <c r="J339" s="206">
        <f>ROUND(I339*H339,2)</f>
        <v>0</v>
      </c>
      <c r="K339" s="202" t="s">
        <v>123</v>
      </c>
      <c r="L339" s="42"/>
      <c r="M339" s="207" t="s">
        <v>1</v>
      </c>
      <c r="N339" s="208" t="s">
        <v>40</v>
      </c>
      <c r="O339" s="78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AR339" s="16" t="s">
        <v>124</v>
      </c>
      <c r="AT339" s="16" t="s">
        <v>119</v>
      </c>
      <c r="AU339" s="16" t="s">
        <v>78</v>
      </c>
      <c r="AY339" s="16" t="s">
        <v>116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6" t="s">
        <v>74</v>
      </c>
      <c r="BK339" s="211">
        <f>ROUND(I339*H339,2)</f>
        <v>0</v>
      </c>
      <c r="BL339" s="16" t="s">
        <v>124</v>
      </c>
      <c r="BM339" s="16" t="s">
        <v>553</v>
      </c>
    </row>
    <row r="340" s="1" customFormat="1" ht="16.5" customHeight="1">
      <c r="B340" s="37"/>
      <c r="C340" s="200" t="s">
        <v>554</v>
      </c>
      <c r="D340" s="200" t="s">
        <v>119</v>
      </c>
      <c r="E340" s="201" t="s">
        <v>555</v>
      </c>
      <c r="F340" s="202" t="s">
        <v>556</v>
      </c>
      <c r="G340" s="203" t="s">
        <v>235</v>
      </c>
      <c r="H340" s="204">
        <v>109.05</v>
      </c>
      <c r="I340" s="205"/>
      <c r="J340" s="206">
        <f>ROUND(I340*H340,2)</f>
        <v>0</v>
      </c>
      <c r="K340" s="202" t="s">
        <v>123</v>
      </c>
      <c r="L340" s="42"/>
      <c r="M340" s="207" t="s">
        <v>1</v>
      </c>
      <c r="N340" s="208" t="s">
        <v>40</v>
      </c>
      <c r="O340" s="78"/>
      <c r="P340" s="209">
        <f>O340*H340</f>
        <v>0</v>
      </c>
      <c r="Q340" s="209">
        <v>0</v>
      </c>
      <c r="R340" s="209">
        <f>Q340*H340</f>
        <v>0</v>
      </c>
      <c r="S340" s="209">
        <v>0</v>
      </c>
      <c r="T340" s="210">
        <f>S340*H340</f>
        <v>0</v>
      </c>
      <c r="AR340" s="16" t="s">
        <v>124</v>
      </c>
      <c r="AT340" s="16" t="s">
        <v>119</v>
      </c>
      <c r="AU340" s="16" t="s">
        <v>78</v>
      </c>
      <c r="AY340" s="16" t="s">
        <v>116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6" t="s">
        <v>74</v>
      </c>
      <c r="BK340" s="211">
        <f>ROUND(I340*H340,2)</f>
        <v>0</v>
      </c>
      <c r="BL340" s="16" t="s">
        <v>124</v>
      </c>
      <c r="BM340" s="16" t="s">
        <v>557</v>
      </c>
    </row>
    <row r="341" s="11" customFormat="1">
      <c r="B341" s="212"/>
      <c r="C341" s="213"/>
      <c r="D341" s="214" t="s">
        <v>139</v>
      </c>
      <c r="E341" s="215" t="s">
        <v>1</v>
      </c>
      <c r="F341" s="216" t="s">
        <v>558</v>
      </c>
      <c r="G341" s="213"/>
      <c r="H341" s="217">
        <v>109.05</v>
      </c>
      <c r="I341" s="218"/>
      <c r="J341" s="213"/>
      <c r="K341" s="213"/>
      <c r="L341" s="219"/>
      <c r="M341" s="220"/>
      <c r="N341" s="221"/>
      <c r="O341" s="221"/>
      <c r="P341" s="221"/>
      <c r="Q341" s="221"/>
      <c r="R341" s="221"/>
      <c r="S341" s="221"/>
      <c r="T341" s="222"/>
      <c r="AT341" s="223" t="s">
        <v>139</v>
      </c>
      <c r="AU341" s="223" t="s">
        <v>78</v>
      </c>
      <c r="AV341" s="11" t="s">
        <v>78</v>
      </c>
      <c r="AW341" s="11" t="s">
        <v>32</v>
      </c>
      <c r="AX341" s="11" t="s">
        <v>69</v>
      </c>
      <c r="AY341" s="223" t="s">
        <v>116</v>
      </c>
    </row>
    <row r="342" s="12" customFormat="1">
      <c r="B342" s="224"/>
      <c r="C342" s="225"/>
      <c r="D342" s="214" t="s">
        <v>139</v>
      </c>
      <c r="E342" s="226" t="s">
        <v>1</v>
      </c>
      <c r="F342" s="227" t="s">
        <v>142</v>
      </c>
      <c r="G342" s="225"/>
      <c r="H342" s="228">
        <v>109.05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AT342" s="234" t="s">
        <v>139</v>
      </c>
      <c r="AU342" s="234" t="s">
        <v>78</v>
      </c>
      <c r="AV342" s="12" t="s">
        <v>124</v>
      </c>
      <c r="AW342" s="12" t="s">
        <v>32</v>
      </c>
      <c r="AX342" s="12" t="s">
        <v>74</v>
      </c>
      <c r="AY342" s="234" t="s">
        <v>116</v>
      </c>
    </row>
    <row r="343" s="10" customFormat="1" ht="22.8" customHeight="1">
      <c r="B343" s="184"/>
      <c r="C343" s="185"/>
      <c r="D343" s="186" t="s">
        <v>68</v>
      </c>
      <c r="E343" s="198" t="s">
        <v>559</v>
      </c>
      <c r="F343" s="198" t="s">
        <v>560</v>
      </c>
      <c r="G343" s="185"/>
      <c r="H343" s="185"/>
      <c r="I343" s="188"/>
      <c r="J343" s="199">
        <f>BK343</f>
        <v>0</v>
      </c>
      <c r="K343" s="185"/>
      <c r="L343" s="190"/>
      <c r="M343" s="191"/>
      <c r="N343" s="192"/>
      <c r="O343" s="192"/>
      <c r="P343" s="193">
        <f>P344</f>
        <v>0</v>
      </c>
      <c r="Q343" s="192"/>
      <c r="R343" s="193">
        <f>R344</f>
        <v>0</v>
      </c>
      <c r="S343" s="192"/>
      <c r="T343" s="194">
        <f>T344</f>
        <v>0</v>
      </c>
      <c r="AR343" s="195" t="s">
        <v>74</v>
      </c>
      <c r="AT343" s="196" t="s">
        <v>68</v>
      </c>
      <c r="AU343" s="196" t="s">
        <v>74</v>
      </c>
      <c r="AY343" s="195" t="s">
        <v>116</v>
      </c>
      <c r="BK343" s="197">
        <f>BK344</f>
        <v>0</v>
      </c>
    </row>
    <row r="344" s="1" customFormat="1" ht="16.5" customHeight="1">
      <c r="B344" s="37"/>
      <c r="C344" s="200" t="s">
        <v>561</v>
      </c>
      <c r="D344" s="200" t="s">
        <v>119</v>
      </c>
      <c r="E344" s="201" t="s">
        <v>562</v>
      </c>
      <c r="F344" s="202" t="s">
        <v>563</v>
      </c>
      <c r="G344" s="203" t="s">
        <v>235</v>
      </c>
      <c r="H344" s="204">
        <v>389.25799999999998</v>
      </c>
      <c r="I344" s="205"/>
      <c r="J344" s="206">
        <f>ROUND(I344*H344,2)</f>
        <v>0</v>
      </c>
      <c r="K344" s="202" t="s">
        <v>123</v>
      </c>
      <c r="L344" s="42"/>
      <c r="M344" s="207" t="s">
        <v>1</v>
      </c>
      <c r="N344" s="208" t="s">
        <v>40</v>
      </c>
      <c r="O344" s="78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AR344" s="16" t="s">
        <v>124</v>
      </c>
      <c r="AT344" s="16" t="s">
        <v>119</v>
      </c>
      <c r="AU344" s="16" t="s">
        <v>78</v>
      </c>
      <c r="AY344" s="16" t="s">
        <v>116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6" t="s">
        <v>74</v>
      </c>
      <c r="BK344" s="211">
        <f>ROUND(I344*H344,2)</f>
        <v>0</v>
      </c>
      <c r="BL344" s="16" t="s">
        <v>124</v>
      </c>
      <c r="BM344" s="16" t="s">
        <v>564</v>
      </c>
    </row>
    <row r="345" s="10" customFormat="1" ht="25.92" customHeight="1">
      <c r="B345" s="184"/>
      <c r="C345" s="185"/>
      <c r="D345" s="186" t="s">
        <v>68</v>
      </c>
      <c r="E345" s="187" t="s">
        <v>565</v>
      </c>
      <c r="F345" s="187" t="s">
        <v>566</v>
      </c>
      <c r="G345" s="185"/>
      <c r="H345" s="185"/>
      <c r="I345" s="188"/>
      <c r="J345" s="189">
        <f>BK345</f>
        <v>0</v>
      </c>
      <c r="K345" s="185"/>
      <c r="L345" s="190"/>
      <c r="M345" s="191"/>
      <c r="N345" s="192"/>
      <c r="O345" s="192"/>
      <c r="P345" s="193">
        <f>P346</f>
        <v>0</v>
      </c>
      <c r="Q345" s="192"/>
      <c r="R345" s="193">
        <f>R346</f>
        <v>0.044072</v>
      </c>
      <c r="S345" s="192"/>
      <c r="T345" s="194">
        <f>T346</f>
        <v>0</v>
      </c>
      <c r="AR345" s="195" t="s">
        <v>78</v>
      </c>
      <c r="AT345" s="196" t="s">
        <v>68</v>
      </c>
      <c r="AU345" s="196" t="s">
        <v>69</v>
      </c>
      <c r="AY345" s="195" t="s">
        <v>116</v>
      </c>
      <c r="BK345" s="197">
        <f>BK346</f>
        <v>0</v>
      </c>
    </row>
    <row r="346" s="10" customFormat="1" ht="22.8" customHeight="1">
      <c r="B346" s="184"/>
      <c r="C346" s="185"/>
      <c r="D346" s="186" t="s">
        <v>68</v>
      </c>
      <c r="E346" s="198" t="s">
        <v>567</v>
      </c>
      <c r="F346" s="198" t="s">
        <v>568</v>
      </c>
      <c r="G346" s="185"/>
      <c r="H346" s="185"/>
      <c r="I346" s="188"/>
      <c r="J346" s="199">
        <f>BK346</f>
        <v>0</v>
      </c>
      <c r="K346" s="185"/>
      <c r="L346" s="190"/>
      <c r="M346" s="191"/>
      <c r="N346" s="192"/>
      <c r="O346" s="192"/>
      <c r="P346" s="193">
        <f>SUM(P347:P354)</f>
        <v>0</v>
      </c>
      <c r="Q346" s="192"/>
      <c r="R346" s="193">
        <f>SUM(R347:R354)</f>
        <v>0.044072</v>
      </c>
      <c r="S346" s="192"/>
      <c r="T346" s="194">
        <f>SUM(T347:T354)</f>
        <v>0</v>
      </c>
      <c r="AR346" s="195" t="s">
        <v>78</v>
      </c>
      <c r="AT346" s="196" t="s">
        <v>68</v>
      </c>
      <c r="AU346" s="196" t="s">
        <v>74</v>
      </c>
      <c r="AY346" s="195" t="s">
        <v>116</v>
      </c>
      <c r="BK346" s="197">
        <f>SUM(BK347:BK354)</f>
        <v>0</v>
      </c>
    </row>
    <row r="347" s="1" customFormat="1" ht="16.5" customHeight="1">
      <c r="B347" s="37"/>
      <c r="C347" s="200" t="s">
        <v>569</v>
      </c>
      <c r="D347" s="200" t="s">
        <v>119</v>
      </c>
      <c r="E347" s="201" t="s">
        <v>570</v>
      </c>
      <c r="F347" s="202" t="s">
        <v>571</v>
      </c>
      <c r="G347" s="203" t="s">
        <v>122</v>
      </c>
      <c r="H347" s="204">
        <v>28</v>
      </c>
      <c r="I347" s="205"/>
      <c r="J347" s="206">
        <f>ROUND(I347*H347,2)</f>
        <v>0</v>
      </c>
      <c r="K347" s="202" t="s">
        <v>123</v>
      </c>
      <c r="L347" s="42"/>
      <c r="M347" s="207" t="s">
        <v>1</v>
      </c>
      <c r="N347" s="208" t="s">
        <v>40</v>
      </c>
      <c r="O347" s="78"/>
      <c r="P347" s="209">
        <f>O347*H347</f>
        <v>0</v>
      </c>
      <c r="Q347" s="209">
        <v>5.0000000000000002E-05</v>
      </c>
      <c r="R347" s="209">
        <f>Q347*H347</f>
        <v>0.0014</v>
      </c>
      <c r="S347" s="209">
        <v>0</v>
      </c>
      <c r="T347" s="210">
        <f>S347*H347</f>
        <v>0</v>
      </c>
      <c r="AR347" s="16" t="s">
        <v>348</v>
      </c>
      <c r="AT347" s="16" t="s">
        <v>119</v>
      </c>
      <c r="AU347" s="16" t="s">
        <v>78</v>
      </c>
      <c r="AY347" s="16" t="s">
        <v>116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6" t="s">
        <v>74</v>
      </c>
      <c r="BK347" s="211">
        <f>ROUND(I347*H347,2)</f>
        <v>0</v>
      </c>
      <c r="BL347" s="16" t="s">
        <v>348</v>
      </c>
      <c r="BM347" s="16" t="s">
        <v>572</v>
      </c>
    </row>
    <row r="348" s="13" customFormat="1">
      <c r="B348" s="235"/>
      <c r="C348" s="236"/>
      <c r="D348" s="214" t="s">
        <v>139</v>
      </c>
      <c r="E348" s="237" t="s">
        <v>1</v>
      </c>
      <c r="F348" s="238" t="s">
        <v>199</v>
      </c>
      <c r="G348" s="236"/>
      <c r="H348" s="237" t="s">
        <v>1</v>
      </c>
      <c r="I348" s="239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AT348" s="244" t="s">
        <v>139</v>
      </c>
      <c r="AU348" s="244" t="s">
        <v>78</v>
      </c>
      <c r="AV348" s="13" t="s">
        <v>74</v>
      </c>
      <c r="AW348" s="13" t="s">
        <v>32</v>
      </c>
      <c r="AX348" s="13" t="s">
        <v>69</v>
      </c>
      <c r="AY348" s="244" t="s">
        <v>116</v>
      </c>
    </row>
    <row r="349" s="11" customFormat="1">
      <c r="B349" s="212"/>
      <c r="C349" s="213"/>
      <c r="D349" s="214" t="s">
        <v>139</v>
      </c>
      <c r="E349" s="215" t="s">
        <v>1</v>
      </c>
      <c r="F349" s="216" t="s">
        <v>573</v>
      </c>
      <c r="G349" s="213"/>
      <c r="H349" s="217">
        <v>28</v>
      </c>
      <c r="I349" s="218"/>
      <c r="J349" s="213"/>
      <c r="K349" s="213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139</v>
      </c>
      <c r="AU349" s="223" t="s">
        <v>78</v>
      </c>
      <c r="AV349" s="11" t="s">
        <v>78</v>
      </c>
      <c r="AW349" s="11" t="s">
        <v>32</v>
      </c>
      <c r="AX349" s="11" t="s">
        <v>69</v>
      </c>
      <c r="AY349" s="223" t="s">
        <v>116</v>
      </c>
    </row>
    <row r="350" s="12" customFormat="1">
      <c r="B350" s="224"/>
      <c r="C350" s="225"/>
      <c r="D350" s="214" t="s">
        <v>139</v>
      </c>
      <c r="E350" s="226" t="s">
        <v>1</v>
      </c>
      <c r="F350" s="227" t="s">
        <v>142</v>
      </c>
      <c r="G350" s="225"/>
      <c r="H350" s="228">
        <v>28</v>
      </c>
      <c r="I350" s="229"/>
      <c r="J350" s="225"/>
      <c r="K350" s="225"/>
      <c r="L350" s="230"/>
      <c r="M350" s="231"/>
      <c r="N350" s="232"/>
      <c r="O350" s="232"/>
      <c r="P350" s="232"/>
      <c r="Q350" s="232"/>
      <c r="R350" s="232"/>
      <c r="S350" s="232"/>
      <c r="T350" s="233"/>
      <c r="AT350" s="234" t="s">
        <v>139</v>
      </c>
      <c r="AU350" s="234" t="s">
        <v>78</v>
      </c>
      <c r="AV350" s="12" t="s">
        <v>124</v>
      </c>
      <c r="AW350" s="12" t="s">
        <v>32</v>
      </c>
      <c r="AX350" s="12" t="s">
        <v>74</v>
      </c>
      <c r="AY350" s="234" t="s">
        <v>116</v>
      </c>
    </row>
    <row r="351" s="1" customFormat="1" ht="16.5" customHeight="1">
      <c r="B351" s="37"/>
      <c r="C351" s="256" t="s">
        <v>574</v>
      </c>
      <c r="D351" s="256" t="s">
        <v>247</v>
      </c>
      <c r="E351" s="257" t="s">
        <v>575</v>
      </c>
      <c r="F351" s="258" t="s">
        <v>576</v>
      </c>
      <c r="G351" s="259" t="s">
        <v>122</v>
      </c>
      <c r="H351" s="260">
        <v>33.600000000000001</v>
      </c>
      <c r="I351" s="261"/>
      <c r="J351" s="262">
        <f>ROUND(I351*H351,2)</f>
        <v>0</v>
      </c>
      <c r="K351" s="258" t="s">
        <v>123</v>
      </c>
      <c r="L351" s="263"/>
      <c r="M351" s="264" t="s">
        <v>1</v>
      </c>
      <c r="N351" s="265" t="s">
        <v>40</v>
      </c>
      <c r="O351" s="78"/>
      <c r="P351" s="209">
        <f>O351*H351</f>
        <v>0</v>
      </c>
      <c r="Q351" s="209">
        <v>0.0012700000000000001</v>
      </c>
      <c r="R351" s="209">
        <f>Q351*H351</f>
        <v>0.042672000000000002</v>
      </c>
      <c r="S351" s="209">
        <v>0</v>
      </c>
      <c r="T351" s="210">
        <f>S351*H351</f>
        <v>0</v>
      </c>
      <c r="AR351" s="16" t="s">
        <v>238</v>
      </c>
      <c r="AT351" s="16" t="s">
        <v>247</v>
      </c>
      <c r="AU351" s="16" t="s">
        <v>78</v>
      </c>
      <c r="AY351" s="16" t="s">
        <v>116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6" t="s">
        <v>74</v>
      </c>
      <c r="BK351" s="211">
        <f>ROUND(I351*H351,2)</f>
        <v>0</v>
      </c>
      <c r="BL351" s="16" t="s">
        <v>348</v>
      </c>
      <c r="BM351" s="16" t="s">
        <v>577</v>
      </c>
    </row>
    <row r="352" s="11" customFormat="1">
      <c r="B352" s="212"/>
      <c r="C352" s="213"/>
      <c r="D352" s="214" t="s">
        <v>139</v>
      </c>
      <c r="E352" s="215" t="s">
        <v>1</v>
      </c>
      <c r="F352" s="216" t="s">
        <v>578</v>
      </c>
      <c r="G352" s="213"/>
      <c r="H352" s="217">
        <v>33.600000000000001</v>
      </c>
      <c r="I352" s="218"/>
      <c r="J352" s="213"/>
      <c r="K352" s="213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139</v>
      </c>
      <c r="AU352" s="223" t="s">
        <v>78</v>
      </c>
      <c r="AV352" s="11" t="s">
        <v>78</v>
      </c>
      <c r="AW352" s="11" t="s">
        <v>32</v>
      </c>
      <c r="AX352" s="11" t="s">
        <v>69</v>
      </c>
      <c r="AY352" s="223" t="s">
        <v>116</v>
      </c>
    </row>
    <row r="353" s="12" customFormat="1">
      <c r="B353" s="224"/>
      <c r="C353" s="225"/>
      <c r="D353" s="214" t="s">
        <v>139</v>
      </c>
      <c r="E353" s="226" t="s">
        <v>1</v>
      </c>
      <c r="F353" s="227" t="s">
        <v>142</v>
      </c>
      <c r="G353" s="225"/>
      <c r="H353" s="228">
        <v>33.600000000000001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AT353" s="234" t="s">
        <v>139</v>
      </c>
      <c r="AU353" s="234" t="s">
        <v>78</v>
      </c>
      <c r="AV353" s="12" t="s">
        <v>124</v>
      </c>
      <c r="AW353" s="12" t="s">
        <v>32</v>
      </c>
      <c r="AX353" s="12" t="s">
        <v>74</v>
      </c>
      <c r="AY353" s="234" t="s">
        <v>116</v>
      </c>
    </row>
    <row r="354" s="1" customFormat="1" ht="16.5" customHeight="1">
      <c r="B354" s="37"/>
      <c r="C354" s="200" t="s">
        <v>579</v>
      </c>
      <c r="D354" s="200" t="s">
        <v>119</v>
      </c>
      <c r="E354" s="201" t="s">
        <v>580</v>
      </c>
      <c r="F354" s="202" t="s">
        <v>581</v>
      </c>
      <c r="G354" s="203" t="s">
        <v>582</v>
      </c>
      <c r="H354" s="266"/>
      <c r="I354" s="205"/>
      <c r="J354" s="206">
        <f>ROUND(I354*H354,2)</f>
        <v>0</v>
      </c>
      <c r="K354" s="202" t="s">
        <v>123</v>
      </c>
      <c r="L354" s="42"/>
      <c r="M354" s="207" t="s">
        <v>1</v>
      </c>
      <c r="N354" s="208" t="s">
        <v>40</v>
      </c>
      <c r="O354" s="78"/>
      <c r="P354" s="209">
        <f>O354*H354</f>
        <v>0</v>
      </c>
      <c r="Q354" s="209">
        <v>0</v>
      </c>
      <c r="R354" s="209">
        <f>Q354*H354</f>
        <v>0</v>
      </c>
      <c r="S354" s="209">
        <v>0</v>
      </c>
      <c r="T354" s="210">
        <f>S354*H354</f>
        <v>0</v>
      </c>
      <c r="AR354" s="16" t="s">
        <v>348</v>
      </c>
      <c r="AT354" s="16" t="s">
        <v>119</v>
      </c>
      <c r="AU354" s="16" t="s">
        <v>78</v>
      </c>
      <c r="AY354" s="16" t="s">
        <v>116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6" t="s">
        <v>74</v>
      </c>
      <c r="BK354" s="211">
        <f>ROUND(I354*H354,2)</f>
        <v>0</v>
      </c>
      <c r="BL354" s="16" t="s">
        <v>348</v>
      </c>
      <c r="BM354" s="16" t="s">
        <v>583</v>
      </c>
    </row>
    <row r="355" s="10" customFormat="1" ht="25.92" customHeight="1">
      <c r="B355" s="184"/>
      <c r="C355" s="185"/>
      <c r="D355" s="186" t="s">
        <v>68</v>
      </c>
      <c r="E355" s="187" t="s">
        <v>247</v>
      </c>
      <c r="F355" s="187" t="s">
        <v>584</v>
      </c>
      <c r="G355" s="185"/>
      <c r="H355" s="185"/>
      <c r="I355" s="188"/>
      <c r="J355" s="189">
        <f>BK355</f>
        <v>0</v>
      </c>
      <c r="K355" s="185"/>
      <c r="L355" s="190"/>
      <c r="M355" s="191"/>
      <c r="N355" s="192"/>
      <c r="O355" s="192"/>
      <c r="P355" s="193">
        <f>P356</f>
        <v>0</v>
      </c>
      <c r="Q355" s="192"/>
      <c r="R355" s="193">
        <f>R356</f>
        <v>0</v>
      </c>
      <c r="S355" s="192"/>
      <c r="T355" s="194">
        <f>T356</f>
        <v>0</v>
      </c>
      <c r="AR355" s="195" t="s">
        <v>179</v>
      </c>
      <c r="AT355" s="196" t="s">
        <v>68</v>
      </c>
      <c r="AU355" s="196" t="s">
        <v>69</v>
      </c>
      <c r="AY355" s="195" t="s">
        <v>116</v>
      </c>
      <c r="BK355" s="197">
        <f>BK356</f>
        <v>0</v>
      </c>
    </row>
    <row r="356" s="10" customFormat="1" ht="22.8" customHeight="1">
      <c r="B356" s="184"/>
      <c r="C356" s="185"/>
      <c r="D356" s="186" t="s">
        <v>68</v>
      </c>
      <c r="E356" s="198" t="s">
        <v>585</v>
      </c>
      <c r="F356" s="198" t="s">
        <v>586</v>
      </c>
      <c r="G356" s="185"/>
      <c r="H356" s="185"/>
      <c r="I356" s="188"/>
      <c r="J356" s="199">
        <f>BK356</f>
        <v>0</v>
      </c>
      <c r="K356" s="185"/>
      <c r="L356" s="190"/>
      <c r="M356" s="191"/>
      <c r="N356" s="192"/>
      <c r="O356" s="192"/>
      <c r="P356" s="193">
        <f>P357</f>
        <v>0</v>
      </c>
      <c r="Q356" s="192"/>
      <c r="R356" s="193">
        <f>R357</f>
        <v>0</v>
      </c>
      <c r="S356" s="192"/>
      <c r="T356" s="194">
        <f>T357</f>
        <v>0</v>
      </c>
      <c r="AR356" s="195" t="s">
        <v>179</v>
      </c>
      <c r="AT356" s="196" t="s">
        <v>68</v>
      </c>
      <c r="AU356" s="196" t="s">
        <v>74</v>
      </c>
      <c r="AY356" s="195" t="s">
        <v>116</v>
      </c>
      <c r="BK356" s="197">
        <f>BK357</f>
        <v>0</v>
      </c>
    </row>
    <row r="357" s="1" customFormat="1" ht="16.5" customHeight="1">
      <c r="B357" s="37"/>
      <c r="C357" s="200" t="s">
        <v>587</v>
      </c>
      <c r="D357" s="200" t="s">
        <v>119</v>
      </c>
      <c r="E357" s="201" t="s">
        <v>588</v>
      </c>
      <c r="F357" s="202" t="s">
        <v>589</v>
      </c>
      <c r="G357" s="203" t="s">
        <v>296</v>
      </c>
      <c r="H357" s="204">
        <v>1</v>
      </c>
      <c r="I357" s="205"/>
      <c r="J357" s="206">
        <f>ROUND(I357*H357,2)</f>
        <v>0</v>
      </c>
      <c r="K357" s="202" t="s">
        <v>1</v>
      </c>
      <c r="L357" s="42"/>
      <c r="M357" s="207" t="s">
        <v>1</v>
      </c>
      <c r="N357" s="208" t="s">
        <v>40</v>
      </c>
      <c r="O357" s="78"/>
      <c r="P357" s="209">
        <f>O357*H357</f>
        <v>0</v>
      </c>
      <c r="Q357" s="209">
        <v>0</v>
      </c>
      <c r="R357" s="209">
        <f>Q357*H357</f>
        <v>0</v>
      </c>
      <c r="S357" s="209">
        <v>0</v>
      </c>
      <c r="T357" s="210">
        <f>S357*H357</f>
        <v>0</v>
      </c>
      <c r="AR357" s="16" t="s">
        <v>457</v>
      </c>
      <c r="AT357" s="16" t="s">
        <v>119</v>
      </c>
      <c r="AU357" s="16" t="s">
        <v>78</v>
      </c>
      <c r="AY357" s="16" t="s">
        <v>116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6" t="s">
        <v>74</v>
      </c>
      <c r="BK357" s="211">
        <f>ROUND(I357*H357,2)</f>
        <v>0</v>
      </c>
      <c r="BL357" s="16" t="s">
        <v>457</v>
      </c>
      <c r="BM357" s="16" t="s">
        <v>590</v>
      </c>
    </row>
    <row r="358" s="10" customFormat="1" ht="25.92" customHeight="1">
      <c r="B358" s="184"/>
      <c r="C358" s="185"/>
      <c r="D358" s="186" t="s">
        <v>68</v>
      </c>
      <c r="E358" s="187" t="s">
        <v>591</v>
      </c>
      <c r="F358" s="187" t="s">
        <v>592</v>
      </c>
      <c r="G358" s="185"/>
      <c r="H358" s="185"/>
      <c r="I358" s="188"/>
      <c r="J358" s="189">
        <f>BK358</f>
        <v>0</v>
      </c>
      <c r="K358" s="185"/>
      <c r="L358" s="190"/>
      <c r="M358" s="191"/>
      <c r="N358" s="192"/>
      <c r="O358" s="192"/>
      <c r="P358" s="193">
        <f>P359</f>
        <v>0</v>
      </c>
      <c r="Q358" s="192"/>
      <c r="R358" s="193">
        <f>R359</f>
        <v>0</v>
      </c>
      <c r="S358" s="192"/>
      <c r="T358" s="194">
        <f>T359</f>
        <v>0</v>
      </c>
      <c r="AR358" s="195" t="s">
        <v>321</v>
      </c>
      <c r="AT358" s="196" t="s">
        <v>68</v>
      </c>
      <c r="AU358" s="196" t="s">
        <v>69</v>
      </c>
      <c r="AY358" s="195" t="s">
        <v>116</v>
      </c>
      <c r="BK358" s="197">
        <f>BK359</f>
        <v>0</v>
      </c>
    </row>
    <row r="359" s="10" customFormat="1" ht="22.8" customHeight="1">
      <c r="B359" s="184"/>
      <c r="C359" s="185"/>
      <c r="D359" s="186" t="s">
        <v>68</v>
      </c>
      <c r="E359" s="198" t="s">
        <v>593</v>
      </c>
      <c r="F359" s="198" t="s">
        <v>591</v>
      </c>
      <c r="G359" s="185"/>
      <c r="H359" s="185"/>
      <c r="I359" s="188"/>
      <c r="J359" s="199">
        <f>BK359</f>
        <v>0</v>
      </c>
      <c r="K359" s="185"/>
      <c r="L359" s="190"/>
      <c r="M359" s="191"/>
      <c r="N359" s="192"/>
      <c r="O359" s="192"/>
      <c r="P359" s="193">
        <f>SUM(P360:P365)</f>
        <v>0</v>
      </c>
      <c r="Q359" s="192"/>
      <c r="R359" s="193">
        <f>SUM(R360:R365)</f>
        <v>0</v>
      </c>
      <c r="S359" s="192"/>
      <c r="T359" s="194">
        <f>SUM(T360:T365)</f>
        <v>0</v>
      </c>
      <c r="AR359" s="195" t="s">
        <v>321</v>
      </c>
      <c r="AT359" s="196" t="s">
        <v>68</v>
      </c>
      <c r="AU359" s="196" t="s">
        <v>74</v>
      </c>
      <c r="AY359" s="195" t="s">
        <v>116</v>
      </c>
      <c r="BK359" s="197">
        <f>SUM(BK360:BK365)</f>
        <v>0</v>
      </c>
    </row>
    <row r="360" s="1" customFormat="1" ht="16.5" customHeight="1">
      <c r="B360" s="37"/>
      <c r="C360" s="200" t="s">
        <v>594</v>
      </c>
      <c r="D360" s="200" t="s">
        <v>119</v>
      </c>
      <c r="E360" s="201" t="s">
        <v>595</v>
      </c>
      <c r="F360" s="202" t="s">
        <v>596</v>
      </c>
      <c r="G360" s="203" t="s">
        <v>296</v>
      </c>
      <c r="H360" s="204">
        <v>1</v>
      </c>
      <c r="I360" s="205"/>
      <c r="J360" s="206">
        <f>ROUND(I360*H360,2)</f>
        <v>0</v>
      </c>
      <c r="K360" s="202" t="s">
        <v>123</v>
      </c>
      <c r="L360" s="42"/>
      <c r="M360" s="207" t="s">
        <v>1</v>
      </c>
      <c r="N360" s="208" t="s">
        <v>40</v>
      </c>
      <c r="O360" s="78"/>
      <c r="P360" s="209">
        <f>O360*H360</f>
        <v>0</v>
      </c>
      <c r="Q360" s="209">
        <v>0</v>
      </c>
      <c r="R360" s="209">
        <f>Q360*H360</f>
        <v>0</v>
      </c>
      <c r="S360" s="209">
        <v>0</v>
      </c>
      <c r="T360" s="210">
        <f>S360*H360</f>
        <v>0</v>
      </c>
      <c r="AR360" s="16" t="s">
        <v>597</v>
      </c>
      <c r="AT360" s="16" t="s">
        <v>119</v>
      </c>
      <c r="AU360" s="16" t="s">
        <v>78</v>
      </c>
      <c r="AY360" s="16" t="s">
        <v>116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6" t="s">
        <v>74</v>
      </c>
      <c r="BK360" s="211">
        <f>ROUND(I360*H360,2)</f>
        <v>0</v>
      </c>
      <c r="BL360" s="16" t="s">
        <v>597</v>
      </c>
      <c r="BM360" s="16" t="s">
        <v>598</v>
      </c>
    </row>
    <row r="361" s="1" customFormat="1" ht="16.5" customHeight="1">
      <c r="B361" s="37"/>
      <c r="C361" s="200" t="s">
        <v>599</v>
      </c>
      <c r="D361" s="200" t="s">
        <v>119</v>
      </c>
      <c r="E361" s="201" t="s">
        <v>600</v>
      </c>
      <c r="F361" s="202" t="s">
        <v>601</v>
      </c>
      <c r="G361" s="203" t="s">
        <v>296</v>
      </c>
      <c r="H361" s="204">
        <v>1</v>
      </c>
      <c r="I361" s="205"/>
      <c r="J361" s="206">
        <f>ROUND(I361*H361,2)</f>
        <v>0</v>
      </c>
      <c r="K361" s="202" t="s">
        <v>123</v>
      </c>
      <c r="L361" s="42"/>
      <c r="M361" s="207" t="s">
        <v>1</v>
      </c>
      <c r="N361" s="208" t="s">
        <v>40</v>
      </c>
      <c r="O361" s="78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10">
        <f>S361*H361</f>
        <v>0</v>
      </c>
      <c r="AR361" s="16" t="s">
        <v>597</v>
      </c>
      <c r="AT361" s="16" t="s">
        <v>119</v>
      </c>
      <c r="AU361" s="16" t="s">
        <v>78</v>
      </c>
      <c r="AY361" s="16" t="s">
        <v>116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6" t="s">
        <v>74</v>
      </c>
      <c r="BK361" s="211">
        <f>ROUND(I361*H361,2)</f>
        <v>0</v>
      </c>
      <c r="BL361" s="16" t="s">
        <v>597</v>
      </c>
      <c r="BM361" s="16" t="s">
        <v>602</v>
      </c>
    </row>
    <row r="362" s="1" customFormat="1" ht="16.5" customHeight="1">
      <c r="B362" s="37"/>
      <c r="C362" s="200" t="s">
        <v>603</v>
      </c>
      <c r="D362" s="200" t="s">
        <v>119</v>
      </c>
      <c r="E362" s="201" t="s">
        <v>604</v>
      </c>
      <c r="F362" s="202" t="s">
        <v>605</v>
      </c>
      <c r="G362" s="203" t="s">
        <v>582</v>
      </c>
      <c r="H362" s="266"/>
      <c r="I362" s="205"/>
      <c r="J362" s="206">
        <f>ROUND(I362*H362,2)</f>
        <v>0</v>
      </c>
      <c r="K362" s="202" t="s">
        <v>123</v>
      </c>
      <c r="L362" s="42"/>
      <c r="M362" s="207" t="s">
        <v>1</v>
      </c>
      <c r="N362" s="208" t="s">
        <v>40</v>
      </c>
      <c r="O362" s="78"/>
      <c r="P362" s="209">
        <f>O362*H362</f>
        <v>0</v>
      </c>
      <c r="Q362" s="209">
        <v>0</v>
      </c>
      <c r="R362" s="209">
        <f>Q362*H362</f>
        <v>0</v>
      </c>
      <c r="S362" s="209">
        <v>0</v>
      </c>
      <c r="T362" s="210">
        <f>S362*H362</f>
        <v>0</v>
      </c>
      <c r="AR362" s="16" t="s">
        <v>597</v>
      </c>
      <c r="AT362" s="16" t="s">
        <v>119</v>
      </c>
      <c r="AU362" s="16" t="s">
        <v>78</v>
      </c>
      <c r="AY362" s="16" t="s">
        <v>116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6" t="s">
        <v>74</v>
      </c>
      <c r="BK362" s="211">
        <f>ROUND(I362*H362,2)</f>
        <v>0</v>
      </c>
      <c r="BL362" s="16" t="s">
        <v>597</v>
      </c>
      <c r="BM362" s="16" t="s">
        <v>606</v>
      </c>
    </row>
    <row r="363" s="1" customFormat="1" ht="16.5" customHeight="1">
      <c r="B363" s="37"/>
      <c r="C363" s="200" t="s">
        <v>607</v>
      </c>
      <c r="D363" s="200" t="s">
        <v>119</v>
      </c>
      <c r="E363" s="201" t="s">
        <v>608</v>
      </c>
      <c r="F363" s="202" t="s">
        <v>609</v>
      </c>
      <c r="G363" s="203" t="s">
        <v>582</v>
      </c>
      <c r="H363" s="266"/>
      <c r="I363" s="205"/>
      <c r="J363" s="206">
        <f>ROUND(I363*H363,2)</f>
        <v>0</v>
      </c>
      <c r="K363" s="202" t="s">
        <v>123</v>
      </c>
      <c r="L363" s="42"/>
      <c r="M363" s="207" t="s">
        <v>1</v>
      </c>
      <c r="N363" s="208" t="s">
        <v>40</v>
      </c>
      <c r="O363" s="78"/>
      <c r="P363" s="209">
        <f>O363*H363</f>
        <v>0</v>
      </c>
      <c r="Q363" s="209">
        <v>0</v>
      </c>
      <c r="R363" s="209">
        <f>Q363*H363</f>
        <v>0</v>
      </c>
      <c r="S363" s="209">
        <v>0</v>
      </c>
      <c r="T363" s="210">
        <f>S363*H363</f>
        <v>0</v>
      </c>
      <c r="AR363" s="16" t="s">
        <v>597</v>
      </c>
      <c r="AT363" s="16" t="s">
        <v>119</v>
      </c>
      <c r="AU363" s="16" t="s">
        <v>78</v>
      </c>
      <c r="AY363" s="16" t="s">
        <v>116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6" t="s">
        <v>74</v>
      </c>
      <c r="BK363" s="211">
        <f>ROUND(I363*H363,2)</f>
        <v>0</v>
      </c>
      <c r="BL363" s="16" t="s">
        <v>597</v>
      </c>
      <c r="BM363" s="16" t="s">
        <v>610</v>
      </c>
    </row>
    <row r="364" s="1" customFormat="1" ht="16.5" customHeight="1">
      <c r="B364" s="37"/>
      <c r="C364" s="200" t="s">
        <v>611</v>
      </c>
      <c r="D364" s="200" t="s">
        <v>119</v>
      </c>
      <c r="E364" s="201" t="s">
        <v>612</v>
      </c>
      <c r="F364" s="202" t="s">
        <v>613</v>
      </c>
      <c r="G364" s="203" t="s">
        <v>296</v>
      </c>
      <c r="H364" s="204">
        <v>1</v>
      </c>
      <c r="I364" s="205"/>
      <c r="J364" s="206">
        <f>ROUND(I364*H364,2)</f>
        <v>0</v>
      </c>
      <c r="K364" s="202" t="s">
        <v>1</v>
      </c>
      <c r="L364" s="42"/>
      <c r="M364" s="207" t="s">
        <v>1</v>
      </c>
      <c r="N364" s="208" t="s">
        <v>40</v>
      </c>
      <c r="O364" s="78"/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AR364" s="16" t="s">
        <v>597</v>
      </c>
      <c r="AT364" s="16" t="s">
        <v>119</v>
      </c>
      <c r="AU364" s="16" t="s">
        <v>78</v>
      </c>
      <c r="AY364" s="16" t="s">
        <v>116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6" t="s">
        <v>74</v>
      </c>
      <c r="BK364" s="211">
        <f>ROUND(I364*H364,2)</f>
        <v>0</v>
      </c>
      <c r="BL364" s="16" t="s">
        <v>597</v>
      </c>
      <c r="BM364" s="16" t="s">
        <v>614</v>
      </c>
    </row>
    <row r="365" s="1" customFormat="1" ht="16.5" customHeight="1">
      <c r="B365" s="37"/>
      <c r="C365" s="200" t="s">
        <v>615</v>
      </c>
      <c r="D365" s="200" t="s">
        <v>119</v>
      </c>
      <c r="E365" s="201" t="s">
        <v>616</v>
      </c>
      <c r="F365" s="202" t="s">
        <v>617</v>
      </c>
      <c r="G365" s="203" t="s">
        <v>296</v>
      </c>
      <c r="H365" s="204">
        <v>1</v>
      </c>
      <c r="I365" s="205"/>
      <c r="J365" s="206">
        <f>ROUND(I365*H365,2)</f>
        <v>0</v>
      </c>
      <c r="K365" s="202" t="s">
        <v>1</v>
      </c>
      <c r="L365" s="42"/>
      <c r="M365" s="267" t="s">
        <v>1</v>
      </c>
      <c r="N365" s="268" t="s">
        <v>40</v>
      </c>
      <c r="O365" s="269"/>
      <c r="P365" s="270">
        <f>O365*H365</f>
        <v>0</v>
      </c>
      <c r="Q365" s="270">
        <v>0</v>
      </c>
      <c r="R365" s="270">
        <f>Q365*H365</f>
        <v>0</v>
      </c>
      <c r="S365" s="270">
        <v>0</v>
      </c>
      <c r="T365" s="271">
        <f>S365*H365</f>
        <v>0</v>
      </c>
      <c r="AR365" s="16" t="s">
        <v>597</v>
      </c>
      <c r="AT365" s="16" t="s">
        <v>119</v>
      </c>
      <c r="AU365" s="16" t="s">
        <v>78</v>
      </c>
      <c r="AY365" s="16" t="s">
        <v>116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6" t="s">
        <v>74</v>
      </c>
      <c r="BK365" s="211">
        <f>ROUND(I365*H365,2)</f>
        <v>0</v>
      </c>
      <c r="BL365" s="16" t="s">
        <v>597</v>
      </c>
      <c r="BM365" s="16" t="s">
        <v>618</v>
      </c>
    </row>
    <row r="366" s="1" customFormat="1" ht="6.96" customHeight="1">
      <c r="B366" s="56"/>
      <c r="C366" s="57"/>
      <c r="D366" s="57"/>
      <c r="E366" s="57"/>
      <c r="F366" s="57"/>
      <c r="G366" s="57"/>
      <c r="H366" s="57"/>
      <c r="I366" s="150"/>
      <c r="J366" s="57"/>
      <c r="K366" s="57"/>
      <c r="L366" s="42"/>
    </row>
  </sheetData>
  <sheetProtection sheet="1" autoFilter="0" formatColumns="0" formatRows="0" objects="1" scenarios="1" spinCount="100000" saltValue="Dtshj5famkcRObWED+3mr39sd1O/fD2bNmtVJvtVi3TTnh8pT6JMWckR5CJOa1GrxQgy6MKcnBESbKgVdi9Hbg==" hashValue="T/8lKRkiCs5zat5vt6z+wPBtisLqIgqTcs14quunw2VvW19EacZMduhuB7R8pIhLWarjMJKyDVtIdq0tsDt8IA==" algorithmName="SHA-512" password="CC35"/>
  <autoFilter ref="C92:K365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jana-note\Jana</dc:creator>
  <cp:lastModifiedBy>jana-note\Jana</cp:lastModifiedBy>
  <dcterms:created xsi:type="dcterms:W3CDTF">2019-05-18T03:53:13Z</dcterms:created>
  <dcterms:modified xsi:type="dcterms:W3CDTF">2019-05-18T03:53:17Z</dcterms:modified>
</cp:coreProperties>
</file>